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600" windowHeight="7620" tabRatio="767" firstSheet="5" activeTab="17"/>
  </bookViews>
  <sheets>
    <sheet name="прил1" sheetId="11" r:id="rId1"/>
    <sheet name="прил2" sheetId="23" r:id="rId2"/>
    <sheet name="прил3" sheetId="9" r:id="rId3"/>
    <sheet name="прил4" sheetId="8" r:id="rId4"/>
    <sheet name="прил5" sheetId="33" r:id="rId5"/>
    <sheet name="прил6" sheetId="24" r:id="rId6"/>
    <sheet name="прил7" sheetId="32" r:id="rId7"/>
    <sheet name="прил8" sheetId="25" r:id="rId8"/>
    <sheet name="прил9" sheetId="3" r:id="rId9"/>
    <sheet name="Стар8" sheetId="2" state="hidden" r:id="rId10"/>
    <sheet name="прил10" sheetId="26" r:id="rId11"/>
    <sheet name="Прил11" sheetId="22" r:id="rId12"/>
    <sheet name="Прил12" sheetId="31" r:id="rId13"/>
    <sheet name="прил13" sheetId="14" r:id="rId14"/>
    <sheet name="прил14" sheetId="29" r:id="rId15"/>
    <sheet name="прил15" sheetId="35" r:id="rId16"/>
    <sheet name="прил16" sheetId="36" r:id="rId17"/>
    <sheet name="прил17" sheetId="34" r:id="rId18"/>
  </sheets>
  <definedNames>
    <definedName name="_xlnm._FilterDatabase" localSheetId="0" hidden="1">прил1!$A$11:$C$31</definedName>
    <definedName name="_xlnm._FilterDatabase" localSheetId="10" hidden="1">прил10!$A$9:$J$142</definedName>
    <definedName name="_xlnm._FilterDatabase" localSheetId="11" hidden="1">Прил11!$A$9:$I$128</definedName>
    <definedName name="_xlnm._FilterDatabase" localSheetId="12" hidden="1">Прил12!$A$9:$J$108</definedName>
    <definedName name="_xlnm._FilterDatabase" localSheetId="1" hidden="1">прил2!$A$11:$D$31</definedName>
    <definedName name="_xlnm._FilterDatabase" localSheetId="4" hidden="1">прил5!$A$13:$D$98</definedName>
    <definedName name="_xlnm._FilterDatabase" localSheetId="5" hidden="1">прил6!$A$10:$E$89</definedName>
    <definedName name="_xlnm._FilterDatabase" localSheetId="6" hidden="1">прил7!$A$9:$H$165</definedName>
    <definedName name="_xlnm._FilterDatabase" localSheetId="7" hidden="1">прил8!$A$9:$I$141</definedName>
    <definedName name="_xlnm._FilterDatabase" localSheetId="8" hidden="1">прил9!$A$9:$I$184</definedName>
    <definedName name="_xlnm._FilterDatabase" localSheetId="9" hidden="1">Стар8!$A$10:$H$74</definedName>
    <definedName name="_xlnm.Print_Titles" localSheetId="10">прил10!$9:$9</definedName>
    <definedName name="_xlnm.Print_Titles" localSheetId="11">Прил11!$9:$9</definedName>
    <definedName name="_xlnm.Print_Titles" localSheetId="12">Прил12!$9:$9</definedName>
    <definedName name="_xlnm.Print_Titles" localSheetId="2">прил3!$11:$11</definedName>
    <definedName name="_xlnm.Print_Titles" localSheetId="4">прил5!$13:$13</definedName>
    <definedName name="_xlnm.Print_Titles" localSheetId="5">прил6!$10:$10</definedName>
    <definedName name="_xlnm.Print_Titles" localSheetId="6">прил7!$9:$9</definedName>
    <definedName name="_xlnm.Print_Titles" localSheetId="7">прил8!$9:$9</definedName>
    <definedName name="_xlnm.Print_Titles" localSheetId="8">прил9!$9:$9</definedName>
    <definedName name="_xlnm.Print_Titles" localSheetId="9">Стар8!$10:$10</definedName>
    <definedName name="_xlnm.Print_Area" localSheetId="0">прил1!$A$1:$C$31</definedName>
    <definedName name="_xlnm.Print_Area" localSheetId="10">прил10!$A$1:$J$142</definedName>
    <definedName name="_xlnm.Print_Area" localSheetId="11">Прил11!$A$1:$I$128</definedName>
    <definedName name="_xlnm.Print_Area" localSheetId="12">Прил12!$A$1:$J$118</definedName>
    <definedName name="_xlnm.Print_Area" localSheetId="1">прил2!$A$1:$D$31</definedName>
    <definedName name="_xlnm.Print_Area" localSheetId="2">прил3!$A$1:$C$56</definedName>
    <definedName name="_xlnm.Print_Area" localSheetId="4">прил5!$A$1:$D$98</definedName>
    <definedName name="_xlnm.Print_Area" localSheetId="5">прил6!$A$1:$E$89</definedName>
    <definedName name="_xlnm.Print_Area" localSheetId="6">прил7!$A$1:$H$163</definedName>
    <definedName name="_xlnm.Print_Area" localSheetId="7">прил8!$A$1:$I$141</definedName>
    <definedName name="_xlnm.Print_Area" localSheetId="8">прил9!$A$1:$I$163</definedName>
    <definedName name="_xlnm.Print_Area" localSheetId="9">Стар8!$A$1:$H$157</definedName>
  </definedNames>
  <calcPr calcId="114210" fullCalcOnLoad="1"/>
</workbook>
</file>

<file path=xl/calcChain.xml><?xml version="1.0" encoding="utf-8"?>
<calcChain xmlns="http://schemas.openxmlformats.org/spreadsheetml/2006/main">
  <c r="J28" i="31"/>
  <c r="J27"/>
  <c r="J26"/>
  <c r="J25"/>
  <c r="J24"/>
  <c r="I28"/>
  <c r="I27"/>
  <c r="I26"/>
  <c r="I25"/>
  <c r="I24"/>
  <c r="I98" i="25"/>
  <c r="H98"/>
  <c r="I134"/>
  <c r="I133"/>
  <c r="I132"/>
  <c r="I131"/>
  <c r="I130"/>
  <c r="I129"/>
  <c r="I128"/>
  <c r="H134"/>
  <c r="H133"/>
  <c r="H132"/>
  <c r="H131"/>
  <c r="H130"/>
  <c r="H129"/>
  <c r="H128"/>
  <c r="J134" i="26"/>
  <c r="J133"/>
  <c r="J132"/>
  <c r="J131"/>
  <c r="J130"/>
  <c r="J129"/>
  <c r="I134"/>
  <c r="I133"/>
  <c r="I132"/>
  <c r="I131"/>
  <c r="I130"/>
  <c r="I129"/>
  <c r="G12" i="11"/>
  <c r="E12"/>
  <c r="C27"/>
  <c r="C26"/>
  <c r="C25"/>
  <c r="C24"/>
  <c r="F12"/>
  <c r="C31"/>
  <c r="C30"/>
  <c r="C29"/>
  <c r="C28"/>
  <c r="C23"/>
  <c r="E23"/>
  <c r="I15" i="22"/>
  <c r="I14"/>
  <c r="I17"/>
  <c r="I16"/>
  <c r="I19"/>
  <c r="I20"/>
  <c r="I18"/>
  <c r="I13"/>
  <c r="I12"/>
  <c r="I26"/>
  <c r="I25"/>
  <c r="I24"/>
  <c r="I23"/>
  <c r="I11"/>
  <c r="I36"/>
  <c r="I35"/>
  <c r="I38"/>
  <c r="I37"/>
  <c r="I34"/>
  <c r="I33"/>
  <c r="I32"/>
  <c r="I48"/>
  <c r="I47"/>
  <c r="I50"/>
  <c r="I49"/>
  <c r="I46"/>
  <c r="I45"/>
  <c r="I44"/>
  <c r="I55"/>
  <c r="I54"/>
  <c r="I53"/>
  <c r="I52"/>
  <c r="I59"/>
  <c r="I58"/>
  <c r="I57"/>
  <c r="I56"/>
  <c r="I51"/>
  <c r="I64"/>
  <c r="I63"/>
  <c r="I62"/>
  <c r="I61"/>
  <c r="I60"/>
  <c r="I69"/>
  <c r="I68"/>
  <c r="I66"/>
  <c r="I65"/>
  <c r="I74"/>
  <c r="I73"/>
  <c r="I76"/>
  <c r="I75"/>
  <c r="I72"/>
  <c r="I71"/>
  <c r="I70"/>
  <c r="I84"/>
  <c r="I78"/>
  <c r="I88"/>
  <c r="I87"/>
  <c r="I86"/>
  <c r="I85"/>
  <c r="I77"/>
  <c r="I97"/>
  <c r="I96"/>
  <c r="I95"/>
  <c r="I94"/>
  <c r="I101"/>
  <c r="I102"/>
  <c r="I100"/>
  <c r="I99"/>
  <c r="I98"/>
  <c r="I106"/>
  <c r="I105"/>
  <c r="I104"/>
  <c r="I103"/>
  <c r="I114"/>
  <c r="I115"/>
  <c r="I116"/>
  <c r="I113"/>
  <c r="I112"/>
  <c r="I111"/>
  <c r="I120"/>
  <c r="I121"/>
  <c r="I119"/>
  <c r="I123"/>
  <c r="I122"/>
  <c r="I125"/>
  <c r="I124"/>
  <c r="I127"/>
  <c r="I128"/>
  <c r="I126"/>
  <c r="I118"/>
  <c r="I117"/>
  <c r="I89"/>
  <c r="I31"/>
  <c r="I30"/>
  <c r="I29"/>
  <c r="I28"/>
  <c r="I27"/>
  <c r="I110"/>
  <c r="I109"/>
  <c r="I108"/>
  <c r="I107"/>
  <c r="I10"/>
  <c r="H17" i="32"/>
  <c r="H16"/>
  <c r="H15"/>
  <c r="H14"/>
  <c r="H13"/>
  <c r="H22"/>
  <c r="H23"/>
  <c r="H21"/>
  <c r="H20"/>
  <c r="H19"/>
  <c r="H18"/>
  <c r="H28"/>
  <c r="H27"/>
  <c r="H26"/>
  <c r="H25"/>
  <c r="H32"/>
  <c r="H31"/>
  <c r="H30"/>
  <c r="H29"/>
  <c r="H24"/>
  <c r="H43"/>
  <c r="H42"/>
  <c r="H41"/>
  <c r="H40"/>
  <c r="H39"/>
  <c r="H48"/>
  <c r="H47"/>
  <c r="H45"/>
  <c r="H44"/>
  <c r="H52"/>
  <c r="H53"/>
  <c r="H54"/>
  <c r="H51"/>
  <c r="H50"/>
  <c r="H49"/>
  <c r="H58"/>
  <c r="H59"/>
  <c r="H57"/>
  <c r="H56"/>
  <c r="H55"/>
  <c r="H38"/>
  <c r="H37"/>
  <c r="H36"/>
  <c r="H35"/>
  <c r="H34"/>
  <c r="H33"/>
  <c r="H12"/>
  <c r="I36" i="3"/>
  <c r="I35"/>
  <c r="I34"/>
  <c r="I33"/>
  <c r="H156" i="32"/>
  <c r="H155"/>
  <c r="H154"/>
  <c r="H153"/>
  <c r="H152"/>
  <c r="H151"/>
  <c r="H150"/>
  <c r="I155" i="3"/>
  <c r="I154"/>
  <c r="I153"/>
  <c r="I152"/>
  <c r="I151"/>
  <c r="I150"/>
  <c r="D73" i="33"/>
  <c r="D75"/>
  <c r="D72"/>
  <c r="H116" i="32"/>
  <c r="H115"/>
  <c r="H114"/>
  <c r="H113"/>
  <c r="H112"/>
  <c r="I93" i="22"/>
  <c r="I108" i="3"/>
  <c r="I92" i="22"/>
  <c r="I107" i="3"/>
  <c r="J118" i="26"/>
  <c r="I117" i="25"/>
  <c r="I118" i="26"/>
  <c r="H117" i="25"/>
  <c r="J120" i="26"/>
  <c r="I119" i="25"/>
  <c r="I120" i="26"/>
  <c r="H119" i="25"/>
  <c r="H140" i="32"/>
  <c r="I135" i="3"/>
  <c r="H135" i="32"/>
  <c r="I137" i="3"/>
  <c r="H137" i="32"/>
  <c r="I139" i="3"/>
  <c r="I116" i="25"/>
  <c r="H116"/>
  <c r="I117" i="26"/>
  <c r="J117"/>
  <c r="I91" i="22"/>
  <c r="I106" i="3"/>
  <c r="I134"/>
  <c r="H134" i="32"/>
  <c r="H139"/>
  <c r="D46" i="33"/>
  <c r="D45"/>
  <c r="I105" i="3"/>
  <c r="I90" i="22"/>
  <c r="I21" i="3"/>
  <c r="I20"/>
  <c r="I19"/>
  <c r="I18"/>
  <c r="I96" i="25"/>
  <c r="I95"/>
  <c r="H96"/>
  <c r="H95"/>
  <c r="I97"/>
  <c r="H97"/>
  <c r="I22" i="26"/>
  <c r="I21"/>
  <c r="I20"/>
  <c r="I19"/>
  <c r="I47"/>
  <c r="I46"/>
  <c r="I45"/>
  <c r="I116"/>
  <c r="I115"/>
  <c r="I114"/>
  <c r="J116"/>
  <c r="J115"/>
  <c r="J114"/>
  <c r="I43"/>
  <c r="I41"/>
  <c r="I40"/>
  <c r="I32"/>
  <c r="I31"/>
  <c r="I30"/>
  <c r="I17"/>
  <c r="I16"/>
  <c r="I15"/>
  <c r="I14"/>
  <c r="I111"/>
  <c r="I110"/>
  <c r="I109"/>
  <c r="I108"/>
  <c r="I107"/>
  <c r="I76"/>
  <c r="I75"/>
  <c r="I74"/>
  <c r="I73"/>
  <c r="I72"/>
  <c r="I96"/>
  <c r="D78" i="33"/>
  <c r="D80"/>
  <c r="D82"/>
  <c r="D85"/>
  <c r="D84"/>
  <c r="D88"/>
  <c r="D87"/>
  <c r="D17"/>
  <c r="D16"/>
  <c r="D22"/>
  <c r="D21"/>
  <c r="D26"/>
  <c r="D29"/>
  <c r="D31"/>
  <c r="D34"/>
  <c r="D33"/>
  <c r="D38"/>
  <c r="D40"/>
  <c r="D42"/>
  <c r="D49"/>
  <c r="D48"/>
  <c r="D44"/>
  <c r="D53"/>
  <c r="D52"/>
  <c r="D57"/>
  <c r="D56"/>
  <c r="D61"/>
  <c r="D60"/>
  <c r="D63"/>
  <c r="D66"/>
  <c r="D68"/>
  <c r="D94"/>
  <c r="D93"/>
  <c r="D91"/>
  <c r="D90"/>
  <c r="D97"/>
  <c r="D96"/>
  <c r="I113" i="3"/>
  <c r="I115"/>
  <c r="I28" i="26"/>
  <c r="I27"/>
  <c r="I26"/>
  <c r="I38"/>
  <c r="I37"/>
  <c r="I36"/>
  <c r="I35"/>
  <c r="I52"/>
  <c r="I51"/>
  <c r="I50"/>
  <c r="I59"/>
  <c r="I58"/>
  <c r="I57"/>
  <c r="I56"/>
  <c r="I55"/>
  <c r="I82"/>
  <c r="I84"/>
  <c r="I67"/>
  <c r="I66"/>
  <c r="I70"/>
  <c r="I69"/>
  <c r="I90"/>
  <c r="I89"/>
  <c r="I88"/>
  <c r="I87"/>
  <c r="I98"/>
  <c r="I105"/>
  <c r="I104"/>
  <c r="I103"/>
  <c r="I102"/>
  <c r="I101"/>
  <c r="I127"/>
  <c r="I126"/>
  <c r="I125"/>
  <c r="I124"/>
  <c r="I123"/>
  <c r="I141"/>
  <c r="I140"/>
  <c r="I139"/>
  <c r="I138"/>
  <c r="I137"/>
  <c r="I136"/>
  <c r="I105" i="31"/>
  <c r="I104"/>
  <c r="I51" i="3"/>
  <c r="I50"/>
  <c r="I49"/>
  <c r="J11" i="31"/>
  <c r="I11"/>
  <c r="I11" i="25"/>
  <c r="H11"/>
  <c r="I142" i="3"/>
  <c r="I22" i="22"/>
  <c r="I21"/>
  <c r="H143" i="32"/>
  <c r="H142"/>
  <c r="H111"/>
  <c r="H110"/>
  <c r="H109"/>
  <c r="H108"/>
  <c r="H138"/>
  <c r="I148" i="3"/>
  <c r="I147"/>
  <c r="I146"/>
  <c r="I145"/>
  <c r="I144"/>
  <c r="H14" i="34"/>
  <c r="G14"/>
  <c r="F14"/>
  <c r="H12"/>
  <c r="H11"/>
  <c r="G12"/>
  <c r="F12"/>
  <c r="F11"/>
  <c r="I108" i="31"/>
  <c r="J108"/>
  <c r="J107"/>
  <c r="I107"/>
  <c r="J105"/>
  <c r="J104"/>
  <c r="J103"/>
  <c r="J102"/>
  <c r="I103"/>
  <c r="I102"/>
  <c r="J101"/>
  <c r="J100"/>
  <c r="I101"/>
  <c r="I100"/>
  <c r="J96"/>
  <c r="J95"/>
  <c r="I96"/>
  <c r="I95"/>
  <c r="J91"/>
  <c r="J90"/>
  <c r="J89"/>
  <c r="J88"/>
  <c r="I91"/>
  <c r="I90"/>
  <c r="I89"/>
  <c r="I88"/>
  <c r="J87"/>
  <c r="I87"/>
  <c r="J86"/>
  <c r="I86"/>
  <c r="J82"/>
  <c r="J81"/>
  <c r="J80"/>
  <c r="J79"/>
  <c r="I82"/>
  <c r="I81"/>
  <c r="I80"/>
  <c r="I79"/>
  <c r="J78"/>
  <c r="J77"/>
  <c r="J76"/>
  <c r="J75"/>
  <c r="I78"/>
  <c r="I77"/>
  <c r="I76"/>
  <c r="I75"/>
  <c r="J74"/>
  <c r="J73"/>
  <c r="J72"/>
  <c r="I74"/>
  <c r="I73"/>
  <c r="I72"/>
  <c r="J71"/>
  <c r="J70"/>
  <c r="J69"/>
  <c r="I71"/>
  <c r="I70"/>
  <c r="I69"/>
  <c r="I66"/>
  <c r="I65"/>
  <c r="J66"/>
  <c r="J65"/>
  <c r="J64"/>
  <c r="J63"/>
  <c r="I64"/>
  <c r="I63"/>
  <c r="J59"/>
  <c r="J58"/>
  <c r="J57"/>
  <c r="I59"/>
  <c r="I58"/>
  <c r="I56"/>
  <c r="I55"/>
  <c r="J54"/>
  <c r="J53"/>
  <c r="J52"/>
  <c r="J51"/>
  <c r="J50"/>
  <c r="I54"/>
  <c r="I53"/>
  <c r="I52"/>
  <c r="I51"/>
  <c r="I50"/>
  <c r="J49"/>
  <c r="J48"/>
  <c r="J47"/>
  <c r="J46"/>
  <c r="I49"/>
  <c r="I48"/>
  <c r="I47"/>
  <c r="I46"/>
  <c r="J45"/>
  <c r="J44"/>
  <c r="J43"/>
  <c r="J42"/>
  <c r="J41"/>
  <c r="I45"/>
  <c r="I44"/>
  <c r="I43"/>
  <c r="I42"/>
  <c r="I41"/>
  <c r="J40"/>
  <c r="J39"/>
  <c r="J38"/>
  <c r="J37"/>
  <c r="J36"/>
  <c r="I40"/>
  <c r="I39"/>
  <c r="I38"/>
  <c r="I37"/>
  <c r="I36"/>
  <c r="I35"/>
  <c r="I34"/>
  <c r="J35"/>
  <c r="J34"/>
  <c r="J33"/>
  <c r="J32"/>
  <c r="I33"/>
  <c r="I32"/>
  <c r="J23"/>
  <c r="J22"/>
  <c r="J21"/>
  <c r="J20"/>
  <c r="I23"/>
  <c r="I22"/>
  <c r="I21"/>
  <c r="I20"/>
  <c r="J19"/>
  <c r="J18"/>
  <c r="J16"/>
  <c r="J15"/>
  <c r="I19"/>
  <c r="I18"/>
  <c r="I16"/>
  <c r="I15"/>
  <c r="I141" i="25"/>
  <c r="I140"/>
  <c r="I139"/>
  <c r="I138"/>
  <c r="I137"/>
  <c r="I136"/>
  <c r="I135"/>
  <c r="H141"/>
  <c r="H140"/>
  <c r="H139"/>
  <c r="H138"/>
  <c r="H137"/>
  <c r="H136"/>
  <c r="H135"/>
  <c r="I127"/>
  <c r="I126"/>
  <c r="I125"/>
  <c r="I124"/>
  <c r="I123"/>
  <c r="I122"/>
  <c r="H127"/>
  <c r="H126"/>
  <c r="H125"/>
  <c r="H124"/>
  <c r="H123"/>
  <c r="H122"/>
  <c r="I121"/>
  <c r="I120"/>
  <c r="I118"/>
  <c r="H121"/>
  <c r="H120"/>
  <c r="H118"/>
  <c r="I111"/>
  <c r="I110"/>
  <c r="I109"/>
  <c r="I108"/>
  <c r="I107"/>
  <c r="I106"/>
  <c r="H111"/>
  <c r="H110"/>
  <c r="H109"/>
  <c r="H108"/>
  <c r="H107"/>
  <c r="H106"/>
  <c r="I105"/>
  <c r="I104"/>
  <c r="I103"/>
  <c r="I102"/>
  <c r="I101"/>
  <c r="I100"/>
  <c r="H105"/>
  <c r="H104"/>
  <c r="H103"/>
  <c r="H102"/>
  <c r="H101"/>
  <c r="H100"/>
  <c r="I90"/>
  <c r="I89"/>
  <c r="I88"/>
  <c r="I87"/>
  <c r="I86"/>
  <c r="H90"/>
  <c r="H89"/>
  <c r="H88"/>
  <c r="H87"/>
  <c r="H86"/>
  <c r="I84"/>
  <c r="I83"/>
  <c r="H84"/>
  <c r="H83"/>
  <c r="I82"/>
  <c r="I81"/>
  <c r="H82"/>
  <c r="H81"/>
  <c r="I76"/>
  <c r="I75"/>
  <c r="I74"/>
  <c r="I73"/>
  <c r="I72"/>
  <c r="I71"/>
  <c r="H76"/>
  <c r="H75"/>
  <c r="H74"/>
  <c r="H73"/>
  <c r="H72"/>
  <c r="H71"/>
  <c r="I70"/>
  <c r="I69"/>
  <c r="I68"/>
  <c r="H70"/>
  <c r="H69"/>
  <c r="H68"/>
  <c r="I60"/>
  <c r="I59"/>
  <c r="H60"/>
  <c r="H59"/>
  <c r="I53"/>
  <c r="I52"/>
  <c r="H53"/>
  <c r="H52"/>
  <c r="I48"/>
  <c r="I47"/>
  <c r="H48"/>
  <c r="H47"/>
  <c r="H43"/>
  <c r="H42"/>
  <c r="I43"/>
  <c r="I42"/>
  <c r="I38"/>
  <c r="I37"/>
  <c r="I36"/>
  <c r="I35"/>
  <c r="I34"/>
  <c r="H32"/>
  <c r="H31"/>
  <c r="H30"/>
  <c r="H29"/>
  <c r="I32"/>
  <c r="I31"/>
  <c r="I30"/>
  <c r="I29"/>
  <c r="H28"/>
  <c r="H27"/>
  <c r="H26"/>
  <c r="H25"/>
  <c r="I28"/>
  <c r="I27"/>
  <c r="I26"/>
  <c r="I25"/>
  <c r="I23"/>
  <c r="H23"/>
  <c r="H22"/>
  <c r="I22"/>
  <c r="I17"/>
  <c r="I16"/>
  <c r="I15"/>
  <c r="I14"/>
  <c r="I13"/>
  <c r="J22" i="26"/>
  <c r="J21"/>
  <c r="J20"/>
  <c r="J19"/>
  <c r="J28"/>
  <c r="J27"/>
  <c r="J26"/>
  <c r="E88" i="24"/>
  <c r="E87"/>
  <c r="E85"/>
  <c r="E84"/>
  <c r="E82"/>
  <c r="E81"/>
  <c r="E79"/>
  <c r="E78"/>
  <c r="E76"/>
  <c r="E74"/>
  <c r="E72"/>
  <c r="E69"/>
  <c r="E67"/>
  <c r="E62"/>
  <c r="E60"/>
  <c r="E57"/>
  <c r="E55"/>
  <c r="E54"/>
  <c r="E51"/>
  <c r="E50"/>
  <c r="E47"/>
  <c r="E46"/>
  <c r="E43"/>
  <c r="E42"/>
  <c r="E41"/>
  <c r="E39"/>
  <c r="E37"/>
  <c r="E34"/>
  <c r="E33"/>
  <c r="E35"/>
  <c r="E31"/>
  <c r="E30"/>
  <c r="E28"/>
  <c r="E26"/>
  <c r="E23"/>
  <c r="E19"/>
  <c r="E18"/>
  <c r="E14"/>
  <c r="E13"/>
  <c r="D88"/>
  <c r="D87"/>
  <c r="D85"/>
  <c r="D84"/>
  <c r="D82"/>
  <c r="D81"/>
  <c r="D79"/>
  <c r="D78"/>
  <c r="D76"/>
  <c r="D74"/>
  <c r="D72"/>
  <c r="D69"/>
  <c r="D67"/>
  <c r="D62"/>
  <c r="D60"/>
  <c r="D57"/>
  <c r="D55"/>
  <c r="D54"/>
  <c r="D51"/>
  <c r="D50"/>
  <c r="D47"/>
  <c r="D46"/>
  <c r="D43"/>
  <c r="D42"/>
  <c r="D41"/>
  <c r="D39"/>
  <c r="D37"/>
  <c r="D35"/>
  <c r="D14"/>
  <c r="D13"/>
  <c r="D19"/>
  <c r="D18"/>
  <c r="D23"/>
  <c r="D26"/>
  <c r="D25"/>
  <c r="D22"/>
  <c r="D28"/>
  <c r="D31"/>
  <c r="D30"/>
  <c r="J141" i="26"/>
  <c r="J140"/>
  <c r="J139"/>
  <c r="J138"/>
  <c r="J137"/>
  <c r="J136"/>
  <c r="J127"/>
  <c r="J126"/>
  <c r="J125"/>
  <c r="J124"/>
  <c r="J123"/>
  <c r="J111"/>
  <c r="J110"/>
  <c r="J109"/>
  <c r="J108"/>
  <c r="J107"/>
  <c r="J105"/>
  <c r="J104"/>
  <c r="J103"/>
  <c r="J102"/>
  <c r="J101"/>
  <c r="J98"/>
  <c r="J96"/>
  <c r="J90"/>
  <c r="J89"/>
  <c r="J88"/>
  <c r="J87"/>
  <c r="J84"/>
  <c r="J82"/>
  <c r="J76"/>
  <c r="J75"/>
  <c r="J74"/>
  <c r="J73"/>
  <c r="J72"/>
  <c r="J70"/>
  <c r="J69"/>
  <c r="J67"/>
  <c r="J66"/>
  <c r="J59"/>
  <c r="J58"/>
  <c r="J57"/>
  <c r="J56"/>
  <c r="J55"/>
  <c r="J52"/>
  <c r="J51"/>
  <c r="J50"/>
  <c r="J43"/>
  <c r="J41"/>
  <c r="J40"/>
  <c r="J38"/>
  <c r="J37"/>
  <c r="J36"/>
  <c r="J35"/>
  <c r="J32"/>
  <c r="J31"/>
  <c r="J30"/>
  <c r="J17"/>
  <c r="J16"/>
  <c r="J15"/>
  <c r="J14"/>
  <c r="I83" i="22"/>
  <c r="I82"/>
  <c r="I81"/>
  <c r="I80"/>
  <c r="I79"/>
  <c r="I43"/>
  <c r="I42"/>
  <c r="I41"/>
  <c r="I40"/>
  <c r="I39"/>
  <c r="H163" i="32"/>
  <c r="H162"/>
  <c r="H161"/>
  <c r="H160"/>
  <c r="H159"/>
  <c r="H158"/>
  <c r="H157"/>
  <c r="H149"/>
  <c r="H148"/>
  <c r="H147"/>
  <c r="H146"/>
  <c r="H145"/>
  <c r="H144"/>
  <c r="H141"/>
  <c r="H136"/>
  <c r="H129"/>
  <c r="H128"/>
  <c r="H127"/>
  <c r="H126"/>
  <c r="H125"/>
  <c r="H124"/>
  <c r="H123"/>
  <c r="H122"/>
  <c r="H121"/>
  <c r="H120"/>
  <c r="H119"/>
  <c r="H118"/>
  <c r="H104"/>
  <c r="H103"/>
  <c r="H102"/>
  <c r="H101"/>
  <c r="H96"/>
  <c r="H95"/>
  <c r="H94"/>
  <c r="H93"/>
  <c r="H92"/>
  <c r="H90"/>
  <c r="H89"/>
  <c r="H88"/>
  <c r="H87"/>
  <c r="H82"/>
  <c r="H81"/>
  <c r="H80"/>
  <c r="H79"/>
  <c r="H78"/>
  <c r="H77"/>
  <c r="H76"/>
  <c r="H75"/>
  <c r="H74"/>
  <c r="H73"/>
  <c r="H72"/>
  <c r="H71"/>
  <c r="H66"/>
  <c r="H65"/>
  <c r="I101" i="3"/>
  <c r="I103"/>
  <c r="I95"/>
  <c r="I94"/>
  <c r="I93"/>
  <c r="I92"/>
  <c r="I122"/>
  <c r="I121"/>
  <c r="I120"/>
  <c r="I119"/>
  <c r="I118"/>
  <c r="I162"/>
  <c r="I161"/>
  <c r="I160"/>
  <c r="I159"/>
  <c r="I158"/>
  <c r="I157"/>
  <c r="I128"/>
  <c r="I127"/>
  <c r="I126"/>
  <c r="I125"/>
  <c r="I124"/>
  <c r="I89"/>
  <c r="I87"/>
  <c r="I81"/>
  <c r="I80"/>
  <c r="I79"/>
  <c r="I78"/>
  <c r="I77"/>
  <c r="I75"/>
  <c r="I74"/>
  <c r="I72"/>
  <c r="I71"/>
  <c r="I64"/>
  <c r="I63"/>
  <c r="I62"/>
  <c r="I61"/>
  <c r="I60"/>
  <c r="I47"/>
  <c r="I46"/>
  <c r="I42"/>
  <c r="I41"/>
  <c r="I40"/>
  <c r="I39"/>
  <c r="I31"/>
  <c r="I30"/>
  <c r="I29"/>
  <c r="I27"/>
  <c r="I26"/>
  <c r="I25"/>
  <c r="I16"/>
  <c r="I15"/>
  <c r="I14"/>
  <c r="I13"/>
  <c r="D17" i="23"/>
  <c r="D16"/>
  <c r="D26" i="29"/>
  <c r="C17" i="23"/>
  <c r="C16"/>
  <c r="D21"/>
  <c r="D25" i="29"/>
  <c r="D19" i="23"/>
  <c r="D15" i="29"/>
  <c r="D14" i="23"/>
  <c r="D16" i="29"/>
  <c r="C21" i="23"/>
  <c r="C25" i="29"/>
  <c r="C19" i="23"/>
  <c r="C15" i="29"/>
  <c r="C16"/>
  <c r="C17"/>
  <c r="C14" i="23"/>
  <c r="H66" i="2"/>
  <c r="H65"/>
  <c r="H64"/>
  <c r="H62"/>
  <c r="H61"/>
  <c r="H60"/>
  <c r="C14" i="11"/>
  <c r="C17" i="14"/>
  <c r="C16" i="11"/>
  <c r="C27" i="14"/>
  <c r="C19" i="11"/>
  <c r="C21"/>
  <c r="C26" i="14"/>
  <c r="H17" i="2"/>
  <c r="H16"/>
  <c r="H15"/>
  <c r="H14"/>
  <c r="H22"/>
  <c r="H21"/>
  <c r="H20"/>
  <c r="H19"/>
  <c r="H29"/>
  <c r="H28"/>
  <c r="H34"/>
  <c r="H33"/>
  <c r="H27"/>
  <c r="H26"/>
  <c r="H39"/>
  <c r="H38"/>
  <c r="H48"/>
  <c r="H47"/>
  <c r="H46"/>
  <c r="H45"/>
  <c r="H53"/>
  <c r="H52"/>
  <c r="H51"/>
  <c r="H50"/>
  <c r="H58"/>
  <c r="H57"/>
  <c r="H56"/>
  <c r="H71"/>
  <c r="H70"/>
  <c r="H69"/>
  <c r="H79"/>
  <c r="H78"/>
  <c r="H77"/>
  <c r="H76"/>
  <c r="H75"/>
  <c r="H86"/>
  <c r="H85"/>
  <c r="H84"/>
  <c r="H83"/>
  <c r="H91"/>
  <c r="H90"/>
  <c r="H89"/>
  <c r="H88"/>
  <c r="H97"/>
  <c r="H96"/>
  <c r="H100"/>
  <c r="H102"/>
  <c r="H99"/>
  <c r="H108"/>
  <c r="H107"/>
  <c r="H106"/>
  <c r="H105"/>
  <c r="H104"/>
  <c r="H125"/>
  <c r="H124"/>
  <c r="H123"/>
  <c r="H122"/>
  <c r="H121"/>
  <c r="H131"/>
  <c r="H135"/>
  <c r="H137"/>
  <c r="H143"/>
  <c r="H142"/>
  <c r="H141"/>
  <c r="H140"/>
  <c r="H139"/>
  <c r="H154"/>
  <c r="H156"/>
  <c r="H113"/>
  <c r="H112"/>
  <c r="H111"/>
  <c r="H110"/>
  <c r="H117"/>
  <c r="H148"/>
  <c r="H147"/>
  <c r="H146"/>
  <c r="H145"/>
  <c r="H43"/>
  <c r="I57" i="3"/>
  <c r="I56"/>
  <c r="I55"/>
  <c r="J47" i="26"/>
  <c r="J46"/>
  <c r="J45"/>
  <c r="H38" i="25"/>
  <c r="H37"/>
  <c r="H36"/>
  <c r="H35"/>
  <c r="H34"/>
  <c r="H153" i="2"/>
  <c r="H152"/>
  <c r="H151"/>
  <c r="H150"/>
  <c r="E71" i="24"/>
  <c r="D59"/>
  <c r="D34"/>
  <c r="D33"/>
  <c r="E25"/>
  <c r="E22"/>
  <c r="D71"/>
  <c r="I94" i="25"/>
  <c r="I93"/>
  <c r="I92"/>
  <c r="I91"/>
  <c r="I85"/>
  <c r="I65" i="26"/>
  <c r="I64"/>
  <c r="I63"/>
  <c r="H94" i="25"/>
  <c r="H93"/>
  <c r="H92"/>
  <c r="H91"/>
  <c r="H85"/>
  <c r="H21"/>
  <c r="H20"/>
  <c r="H19"/>
  <c r="H18"/>
  <c r="I51"/>
  <c r="I50"/>
  <c r="I49"/>
  <c r="J85" i="31"/>
  <c r="J84"/>
  <c r="J83"/>
  <c r="H58" i="25"/>
  <c r="H57"/>
  <c r="H56"/>
  <c r="H55"/>
  <c r="H54"/>
  <c r="J94" i="31"/>
  <c r="J93"/>
  <c r="J92"/>
  <c r="I106"/>
  <c r="I17"/>
  <c r="I14"/>
  <c r="I13"/>
  <c r="I12"/>
  <c r="I68"/>
  <c r="I67"/>
  <c r="J65" i="26"/>
  <c r="J64"/>
  <c r="J63"/>
  <c r="I62" i="31"/>
  <c r="I61"/>
  <c r="I60"/>
  <c r="H67" i="25"/>
  <c r="H66"/>
  <c r="H65"/>
  <c r="H64"/>
  <c r="H63"/>
  <c r="H62"/>
  <c r="I85" i="31"/>
  <c r="I84"/>
  <c r="I83"/>
  <c r="I81" i="26"/>
  <c r="I80"/>
  <c r="I79"/>
  <c r="I78"/>
  <c r="I62"/>
  <c r="J42"/>
  <c r="I42"/>
  <c r="I67" i="25"/>
  <c r="I66"/>
  <c r="I65"/>
  <c r="I64"/>
  <c r="I63"/>
  <c r="I62"/>
  <c r="I21"/>
  <c r="I20"/>
  <c r="I19"/>
  <c r="I18"/>
  <c r="I24"/>
  <c r="H51"/>
  <c r="H50"/>
  <c r="H49"/>
  <c r="J68" i="31"/>
  <c r="J67"/>
  <c r="I25" i="26"/>
  <c r="J31" i="31"/>
  <c r="J30"/>
  <c r="J29"/>
  <c r="I31"/>
  <c r="I30"/>
  <c r="I29"/>
  <c r="I94"/>
  <c r="I93"/>
  <c r="I92"/>
  <c r="H17" i="25"/>
  <c r="H16"/>
  <c r="H15"/>
  <c r="H14"/>
  <c r="H13"/>
  <c r="E45" i="24"/>
  <c r="E59"/>
  <c r="E66"/>
  <c r="E65"/>
  <c r="E64"/>
  <c r="E53"/>
  <c r="H130" i="2"/>
  <c r="H129"/>
  <c r="H128"/>
  <c r="H127"/>
  <c r="J34" i="26"/>
  <c r="J81"/>
  <c r="J80"/>
  <c r="J79"/>
  <c r="J78"/>
  <c r="J95"/>
  <c r="J94"/>
  <c r="J93"/>
  <c r="J92"/>
  <c r="J86"/>
  <c r="I46" i="25"/>
  <c r="I45"/>
  <c r="I44"/>
  <c r="I58"/>
  <c r="I57"/>
  <c r="I56"/>
  <c r="I55"/>
  <c r="I54"/>
  <c r="J17" i="31"/>
  <c r="J14"/>
  <c r="J13"/>
  <c r="J12"/>
  <c r="I99"/>
  <c r="J106"/>
  <c r="G11" i="34"/>
  <c r="E12" i="24"/>
  <c r="D45"/>
  <c r="D12"/>
  <c r="D11"/>
  <c r="D53"/>
  <c r="D66"/>
  <c r="D65"/>
  <c r="D64"/>
  <c r="H46" i="25"/>
  <c r="H45"/>
  <c r="H44"/>
  <c r="I34" i="26"/>
  <c r="I13"/>
  <c r="I57" i="31"/>
  <c r="I80" i="25"/>
  <c r="I79"/>
  <c r="I78"/>
  <c r="I77"/>
  <c r="I86" i="3"/>
  <c r="I85"/>
  <c r="I84"/>
  <c r="I83"/>
  <c r="I100"/>
  <c r="I99"/>
  <c r="I98"/>
  <c r="I112"/>
  <c r="I111"/>
  <c r="I110"/>
  <c r="J56" i="31"/>
  <c r="J55"/>
  <c r="J99"/>
  <c r="H40" i="25"/>
  <c r="H39"/>
  <c r="H41"/>
  <c r="H24"/>
  <c r="I40"/>
  <c r="I39"/>
  <c r="I41"/>
  <c r="H80"/>
  <c r="H79"/>
  <c r="H78"/>
  <c r="H77"/>
  <c r="J25" i="26"/>
  <c r="H99" i="25"/>
  <c r="J100" i="26"/>
  <c r="I99" i="25"/>
  <c r="J62" i="31"/>
  <c r="J61"/>
  <c r="J60"/>
  <c r="H64" i="32"/>
  <c r="H63"/>
  <c r="H62"/>
  <c r="H61"/>
  <c r="H60"/>
  <c r="I67" i="22"/>
  <c r="H107" i="32"/>
  <c r="H106"/>
  <c r="H105"/>
  <c r="H46"/>
  <c r="H82" i="2"/>
  <c r="H95"/>
  <c r="H94"/>
  <c r="H93"/>
  <c r="I100" i="26"/>
  <c r="H55" i="2"/>
  <c r="H13"/>
  <c r="H12"/>
  <c r="H11"/>
  <c r="I70" i="3"/>
  <c r="I69"/>
  <c r="I68"/>
  <c r="I95" i="26"/>
  <c r="I94"/>
  <c r="I93"/>
  <c r="I92"/>
  <c r="I86"/>
  <c r="I115" i="25"/>
  <c r="I114"/>
  <c r="I113"/>
  <c r="I112"/>
  <c r="H115"/>
  <c r="H114"/>
  <c r="H113"/>
  <c r="H112"/>
  <c r="I133" i="3"/>
  <c r="I132"/>
  <c r="I131"/>
  <c r="I130"/>
  <c r="D27" i="29"/>
  <c r="D17"/>
  <c r="I113" i="26"/>
  <c r="J113"/>
  <c r="I117" i="3"/>
  <c r="I24"/>
  <c r="I45"/>
  <c r="I44"/>
  <c r="I38"/>
  <c r="I12"/>
  <c r="H100" i="32"/>
  <c r="H99"/>
  <c r="H98"/>
  <c r="H133"/>
  <c r="H132"/>
  <c r="H131"/>
  <c r="H130"/>
  <c r="H70"/>
  <c r="H69"/>
  <c r="H68"/>
  <c r="H86"/>
  <c r="H85"/>
  <c r="H84"/>
  <c r="H83"/>
  <c r="H117"/>
  <c r="D18" i="23"/>
  <c r="C18"/>
  <c r="D13"/>
  <c r="C13"/>
  <c r="C18" i="11"/>
  <c r="C28" i="14"/>
  <c r="C13" i="11"/>
  <c r="C26" i="29"/>
  <c r="C27"/>
  <c r="C16" i="14"/>
  <c r="C18"/>
  <c r="D37" i="33"/>
  <c r="D36"/>
  <c r="D65"/>
  <c r="D51"/>
  <c r="D77"/>
  <c r="D71"/>
  <c r="D70"/>
  <c r="D59"/>
  <c r="D28"/>
  <c r="D25"/>
  <c r="I12" i="26"/>
  <c r="J62"/>
  <c r="J13"/>
  <c r="J98" i="31"/>
  <c r="J97"/>
  <c r="J10"/>
  <c r="I98"/>
  <c r="I97"/>
  <c r="I10"/>
  <c r="I61" i="25"/>
  <c r="H61"/>
  <c r="H33"/>
  <c r="H12"/>
  <c r="E11" i="24"/>
  <c r="J12" i="23"/>
  <c r="D27"/>
  <c r="D26"/>
  <c r="D25"/>
  <c r="D24"/>
  <c r="L12"/>
  <c r="H12"/>
  <c r="F12"/>
  <c r="C27"/>
  <c r="C26"/>
  <c r="C25"/>
  <c r="C24"/>
  <c r="I10" i="26"/>
  <c r="I67" i="3"/>
  <c r="I97"/>
  <c r="I91"/>
  <c r="D15" i="33"/>
  <c r="D14"/>
  <c r="I33" i="25"/>
  <c r="I12"/>
  <c r="H97" i="32"/>
  <c r="H91"/>
  <c r="H67"/>
  <c r="J12" i="26"/>
  <c r="J10"/>
  <c r="K13" i="31"/>
  <c r="L13"/>
  <c r="H10" i="25"/>
  <c r="I10"/>
  <c r="J10"/>
  <c r="K10" i="26"/>
  <c r="K10" i="31"/>
  <c r="L10"/>
  <c r="G12" i="23"/>
  <c r="C31"/>
  <c r="C30"/>
  <c r="C29"/>
  <c r="C28"/>
  <c r="C23"/>
  <c r="C12"/>
  <c r="J14" i="25"/>
  <c r="L12" i="26"/>
  <c r="L13"/>
  <c r="L14"/>
  <c r="K12" i="23"/>
  <c r="I12"/>
  <c r="I11" i="3"/>
  <c r="I10"/>
  <c r="H11" i="32"/>
  <c r="H10"/>
  <c r="J10" i="3"/>
  <c r="L10" i="26"/>
  <c r="K12"/>
  <c r="K13"/>
  <c r="K14"/>
  <c r="K10" i="25"/>
  <c r="K14"/>
  <c r="E12" i="23"/>
  <c r="D31"/>
  <c r="D30"/>
  <c r="D29"/>
  <c r="D28"/>
  <c r="D23"/>
  <c r="D12"/>
  <c r="I10" i="32"/>
  <c r="J10"/>
  <c r="K10" i="3"/>
  <c r="J10" i="22"/>
  <c r="K10"/>
  <c r="D12" i="11"/>
  <c r="C12"/>
</calcChain>
</file>

<file path=xl/sharedStrings.xml><?xml version="1.0" encoding="utf-8"?>
<sst xmlns="http://schemas.openxmlformats.org/spreadsheetml/2006/main" count="6578" uniqueCount="776">
  <si>
    <t>Заработная плата и начисления на выплаты по оплате труда работников учреждений культуры муниципальных образований городских и сельских поселений</t>
  </si>
  <si>
    <t>Реализация мероприятий, направленных на обеспечение выплат заработной платы и начислений на выплаты по оплате труда работников учреждений культуры муниципальных образований городских и сельских поселений</t>
  </si>
  <si>
    <t xml:space="preserve">Подпрограмма «Формирование благоприятных условий для устойчивого функционирования и развития малого и среденего предпринимательства»  </t>
  </si>
  <si>
    <t>Основное мероприятие "Подготовка и участие в региональных и межрегиональных выставках, ярмарках, конкурсках и других мероприятиях"</t>
  </si>
  <si>
    <t>Обеспечение условий для развития малого и среднего предпринимательства на территории муниципального образования"</t>
  </si>
  <si>
    <t>С1405</t>
  </si>
  <si>
    <t>Приложение №15</t>
  </si>
  <si>
    <t>Направление (цель) гарантирования</t>
  </si>
  <si>
    <t>Объем гарантий , рублей</t>
  </si>
  <si>
    <t>Наличие (отсутствие)права регрессного требования</t>
  </si>
  <si>
    <t>Срок действия гарантии</t>
  </si>
  <si>
    <t>Объем бюджетных ассигнований на исполнение гарантий по возможным гарантийным случаям, рублей</t>
  </si>
  <si>
    <t>За счет расходов бюджета</t>
  </si>
  <si>
    <t>Объем бюджетных ассигнований на исполнение гарантий по возможным гарантийным случаям в 2022 году, рублей</t>
  </si>
  <si>
    <t xml:space="preserve">Муниципальная программа  «Развитие малого и среднего предпринимательства на территории МО «Щекинский сельсовет» Рыльского района Курской области на 2014-2023 годы» </t>
  </si>
  <si>
    <t xml:space="preserve">Муниципальная программа «Развитие малого и среднего предпринимательства на территории МО «Щекинский сельсовет» Рыльского района Курской области на 2014-2023 годы» </t>
  </si>
  <si>
    <t>Социальная политика</t>
  </si>
  <si>
    <t xml:space="preserve">Муниципальная программа Щекинского сельсовета Рыльского района Курской области «Социальная поддержка граждан
в Щекинском сельсовете Рыльского района Курской области на 2020 – 2022 годы и на период до 2024 года»
</t>
  </si>
  <si>
    <t>Подпрограмма «Социальная поддержка отдельных категорий граждан» муниципальной программы   Щекинского сельсовета Рыльского района Курской области «Социальная поддержка граждан
в Щекинском сельсовете Рыльского района Курской области на 2020 – 2022 годы и на период до 2024 года»</t>
  </si>
  <si>
    <t>Основное мероприятие "Предоставление выплат пенсий за выслугу лет, доплат к пенсиям муниципальных служащих муниципального образования"</t>
  </si>
  <si>
    <t xml:space="preserve">Выплата пенсий за выслугу лет и доплат к пенсиям муниципальных служащих </t>
  </si>
  <si>
    <t>С1445</t>
  </si>
  <si>
    <t xml:space="preserve">Муниципальная программа Щекинского сельсовета Рыльского района Курской области «Социальная поддержка граждан в Щекинском сельсовете Рыльского района Курской области на 2020 – 2022 годы и на период до 2024 года»
</t>
  </si>
  <si>
    <t>Муниципальная программа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на 2014-2023 годы "</t>
  </si>
  <si>
    <t>Подпрограмма «Обеспечение  правопорядка  на  территории  муниципального образования» муниципальной программы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 на 2014-2023 годы"</t>
  </si>
  <si>
    <t xml:space="preserve">Подпрограмма «Наследие» муниципальной программы Щекинского сельсовета Рыльского района Курской области «Развитие культуры в Щекинском сельсовете  Рыльского района Курской области на 2014-2023 годы» </t>
  </si>
  <si>
    <t xml:space="preserve">Муниципальная программа Щекинского сельсовета Рыльского района Курской области «Пожарная безопасность и защита населения и территории Щекинского сельсовета Рыльского района Курской области от чрезвычайных ситуаций на 2014-2020 годы и на период до 2023 года"  </t>
  </si>
  <si>
    <t xml:space="preserve"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 на территории Щекинского сельсовета Рыльского района Курской области" муниципальной программы Щекинского сельсовета Рыльского района Курской области «Пожарная безопасность и защита населения и территории Щекинского сельсовета Рыльского района Курской области от чрезвычайных ситуаций на 2014-2020 годы и на период до 2023 года"  </t>
  </si>
  <si>
    <t xml:space="preserve"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обстановки» муниципальной программы Щекинского сельсовета Рыльского района Курской области «Пожарная безопасность и защита населения и территории Щекинского сельсовета Рыльского района Курской области от чрезвычайных ситуаций на 2014-2020 годы и на перспективу до 2023 года "  </t>
  </si>
  <si>
    <t>Муниципальная программа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на 2014-2023"</t>
  </si>
  <si>
    <t>Подпрограмма «Обеспечение  правопорядка  на  территории  муниципального образования» муниципальной программы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 на 2014-2023"</t>
  </si>
  <si>
    <t>Муниципальная программа Щекинского сельсовета Рыльского района Курской области «Повышение эффективности работы с молодежью, организация отдыха и оздоровления детей, молодежи развитие физической культуры и спорта на территории   Щекинского сельсовета Рыльского района Курской области на 2021-2023 годы и на плановый период до 2025 года"</t>
  </si>
  <si>
    <t>Подпрограмма «Реализация муниципальной политики в сфере физической культуры и спорта» муниципальной программы  Щекинского сельсовета Рыльского района Курской области «Повышение эффективности работы с молодежью, организация отдыха и оздоровления детей, молодежи развитие физической культуры и спорта на территории   Щекинского сельсовета Рыльского района Курской области на 2021-2023 годы и на плановый период до 2025 года"</t>
  </si>
  <si>
    <t>Муниципальная программа Щекинского сельсовета Рыльского района Курской области «Пожарная безопасность и защита населения и территории Щекинского сельсовета от чрезвычайных ситуаций на 2014-2020 годы и на период до 2023 года»</t>
  </si>
  <si>
    <t>Муниципальная программа Щекинского сельсовета Рыльского района Курской области "Обеспечение доступным и комфортным жильем и коммунальными услугами граждан  в Щекинском сельсовете Рыльского района Курской области на 2019-2021 годы и на период до 2023 года"</t>
  </si>
  <si>
    <t xml:space="preserve">Муниципальная программа Щекинского сельсовета Рыльского района Курской области "Пожарная безопасность и защита населения и территории Щекинского сельсовета от чрезвычайных ситуаций на 2014- 2020 годы и на период до 2023 года"  </t>
  </si>
  <si>
    <t xml:space="preserve"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 на территории Щекинского сельсовета Рыльского района Курской области" муниципальной программы Щекинского сельсовета Рыльского района Курской области «Пожарная безопасность и защита населения и территории Щекинского сельсовета от чрезвычайных ситуаций на 2014-2020 годы и на период до 2023 года"  </t>
  </si>
  <si>
    <t>Муниципальная программа Щекинского сельсовета Рыльского района Курской области «Пожарная безопасность и защита населения и территории Щекинского сельсовета от чрезвычайных ситуаций на 2014- 2020 годы и на период до 2023 года»</t>
  </si>
  <si>
    <t xml:space="preserve">Подпрограмма "Обеспечение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обстановки" муниципальной программы Щекинского сельсовета Рыльского района Курской области "Пожарная безопасность и защита населения и территории Щекинского сельсовета от чрезвычайных ситуаций на 2014- 2020 годы и на период 2023года "  </t>
  </si>
  <si>
    <t xml:space="preserve"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обстановки» муниципальной программы Щекинского сельсовета Рыльского района Курской области «Пожарная безопасность и защита населения и территории Щекинского сельсовета от чрезвычайных ситуаций на 2014-2020 годы и на период до 2023 года"  </t>
  </si>
  <si>
    <t>Муниципальная программа Щекинского сельсовета Рыльского района Курской области «Энергосбережение и повышение энергетической эффективности  Щекинского сельсовета Рыльского района Курской области на период 2010– 2015 годы и на перспективу до 2023 года»</t>
  </si>
  <si>
    <t>Подпрограмма"Активизация работы по повышению энергоэффективности на территории Щекинского сельсовета " муниципальной программы Щекинского сельсовета Рыльского района Курской области "Энергосбережение и повышение энергетической эффективности  Щекинского сельсовета Рыльского района Курской области на период 2010– 2015 годы и на перспективу до 2023 года»</t>
  </si>
  <si>
    <t xml:space="preserve">Муниципальная программа Щекинского сельсовета Рыльского района Курской области «Пожарная безопасность и защита населения и территории Щекинского сельсовета от чрезвычайных ситуаций на 2014-2020 годы и на период до 2023 года"  </t>
  </si>
  <si>
    <t>Осуществление переданных полномочий от поселений муниципальному району в сфере внешнего муниципального финансового контроля</t>
  </si>
  <si>
    <t>76 0</t>
  </si>
  <si>
    <t>Реализация государственных функций, связанных с общегосударственным управлением</t>
  </si>
  <si>
    <t>76 1</t>
  </si>
  <si>
    <t>1404</t>
  </si>
  <si>
    <t>Выполнение других (прочих) обязательств органа местного самоуправления</t>
  </si>
  <si>
    <t>77 0</t>
  </si>
  <si>
    <t>Непрограммная деятельность органов местного самоуправления</t>
  </si>
  <si>
    <t>77 2</t>
  </si>
  <si>
    <t>Непрограммные расходы органов местного самоуправления</t>
  </si>
  <si>
    <t>5918</t>
  </si>
  <si>
    <t>Осуществление первичного воинского учета на территориях, где отсутствуют военные комиссариаты</t>
  </si>
  <si>
    <t>77 3</t>
  </si>
  <si>
    <t>Организация и проведение выборов и референдумов</t>
  </si>
  <si>
    <t>1441</t>
  </si>
  <si>
    <t>Подготовка и проведение выборов</t>
  </si>
  <si>
    <t>78 0</t>
  </si>
  <si>
    <t>78 1</t>
  </si>
  <si>
    <t>Резервные фонды</t>
  </si>
  <si>
    <t>Резервный фонд местной администрации</t>
  </si>
  <si>
    <t>Приложение №8</t>
  </si>
  <si>
    <t>Наименование доходов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</si>
  <si>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</si>
  <si>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</si>
  <si>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</si>
  <si>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</si>
  <si>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</si>
  <si>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</si>
  <si>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1 08 00000 00 0000 000</t>
  </si>
  <si>
    <t>ГОСУДАРСТВЕННАЯ ПОШЛИНА</t>
  </si>
  <si>
    <t>1 11 00000 00 0000 000</t>
  </si>
  <si>
    <t>1 11 05000 00 0000 120</t>
  </si>
  <si>
    <t>1 14 00000 00 0000 000</t>
  </si>
  <si>
    <t>ДОХОДЫ ОТ ПРОДАЖИ МАТЕРИАЛЬНЫХ И НЕМАТЕРИАЛЬНЫХ АКТИВОВ</t>
  </si>
  <si>
    <t>1 14 06000 00 0000 430</t>
  </si>
  <si>
    <t>Наименование главного администратора  доходов бюджета муниципального образования</t>
  </si>
  <si>
    <t>Государственная пошлина за совершение нотариальных действий должностными лицами органов местного самоуправления, уполномоченными в  соответствии с законодательными актами Российской Федерации на совершение нотариальных действий</t>
  </si>
  <si>
    <t>1 11 01050 10 0000 120</t>
  </si>
  <si>
    <t>1 11 02085 10 0000 120</t>
  </si>
  <si>
    <t>1 11 03050 10 0000 120</t>
  </si>
  <si>
    <t>1 11 05025 10 0000 120</t>
  </si>
  <si>
    <t>1 11 05075 10 0000 120</t>
  </si>
  <si>
    <t>1 11 05093 10 0000 120</t>
  </si>
  <si>
    <t>к решению Собрания Депутатов Дуровского сельсовета</t>
  </si>
  <si>
    <t>"О бюджете Дуровского сельсовета Рыльского района</t>
  </si>
  <si>
    <t>Администрация Дуровского сельсовета Рыльского района Курской области</t>
  </si>
  <si>
    <t>Подпрограмма «Реализация мероприятий, направленных на развитие муниципальной службы» муниципальной программы «Развитие муниципальной службы в Дуровском сельсовете Рыльского района  Курской области на 2014-2017 годы»</t>
  </si>
  <si>
    <t>Муниципальная программа Дуровского сельсовета Рыльского района Курской области"Профилактика преступлений и иных правонарушений в Дуровском сельсовете Рыльского района Курской области  на 2014-2016 годы"</t>
  </si>
  <si>
    <t>Муниципальная программа Дуровского сельсовета Рыльского района Курской области"Социальное развитие села Дуровского сельсовета Рыльского района Курской области на период 2014-2017 годы и на период до 2020 года"</t>
  </si>
  <si>
    <t>Подпрограмма «Устойчивое развитие сельских территорий" муниципальной  программы  "Социальное развитие села Дуровского сельсовета Рыльского района Курской области на период 2014-2017 годы и на период до 2020 года"</t>
  </si>
  <si>
    <t>Муниципальная программа Дуровского сельсовета Рыльского района Курской области"Благоустройство и содержание территории  Дуровского сельсовета Рыльского района Курской области на 2014-2018 годы"</t>
  </si>
  <si>
    <t>Распределение бюджетных ассигнований по  целевым статьям (муниципальным программам Щекинского сельсовета                                                                                                       Рыльского района Курской области и непрограммным направлениям деятельности), группам видов расходов классификации расходов                                                                                                                                       бюджета Щекинского сельсовета Рыльского района Курской области на 2021 год</t>
  </si>
  <si>
    <t xml:space="preserve">Распределение бюджетных ассигнований по  целевым статьям (муниципальным программам Щекинского сельсовета                                                                                                       Рыльского района Курской области и непрограммным направлениям деятельности), группам видов расходов классификации расходов                                                                                                                                       бюджета Щекинского сельсовета Рыльского района Курской области на 2022-2023годы </t>
  </si>
  <si>
    <t xml:space="preserve"> Рыльского района Курской области на 2021 год</t>
  </si>
  <si>
    <t xml:space="preserve"> Рыльского района Курской области на 2022-2023 годы</t>
  </si>
  <si>
    <t>Объем привлечения средств в 2023г.</t>
  </si>
  <si>
    <t>Объем погашения средств в 2023 г.</t>
  </si>
  <si>
    <t>Щекинского сельсовета Рыльского района Курской области на 2021 год</t>
  </si>
  <si>
    <t>1.1. Перечень подлежащих предоставлению муниципальных гарантий Щекинского сельсовета Рыльского района в 2021 году</t>
  </si>
  <si>
    <t>Щекинского сельсовета Рыльского района по возможным гарантийным случаям, в 2021 году</t>
  </si>
  <si>
    <t>Щекинского сельсовета Рыльского района Курской области в плановом периоде 2022 и 2023 годов</t>
  </si>
  <si>
    <t>1.1. Перечень подлежащих предоставлению муниципальных гарантий Щекинского сельсовета Рыльского района в плановом периоде 2022 и 2023 годов</t>
  </si>
  <si>
    <t>Щекинского сельсовета Рыльского района по возможным гарантийным случаям,  в плановом периоде 2022 и 2023 годов</t>
  </si>
  <si>
    <t>Объем бюджетных ассигнований на исполнение гарантий по возможным гарантийным случаям в 2023 году, рублей</t>
  </si>
  <si>
    <t xml:space="preserve">РАСПРЕДЕЛЕНИЕ БЮДЖЕТНЫХ АССИГНОВАНИЙ
НА ПРЕДОСТАВЛЕНИЕ МЕЖБЮДЖЕТНЫХ ТРАНСФЕРТОВ БЮДЖЕТУ
РЫЛЬСКОГО РАЙОНА КУРСКОЙ ОБЛАСТИ ПО ЦЕЛЕВЫМ
СТАТЬЯМ, РАЗДЕЛАМ И ПОДРАЗДЕЛАМ НА 2021 ГОД И ПЛАНОВЫЙ
ПЕРИОД 2022 И 2023 ГОДОВ
</t>
  </si>
  <si>
    <t>Непрограмная деятельность органов местного самоуправления</t>
  </si>
  <si>
    <t>Непрограмные расходы органов местного самоуправления</t>
  </si>
  <si>
    <t>Специальные расходы</t>
  </si>
  <si>
    <t>77 1</t>
  </si>
  <si>
    <t>880</t>
  </si>
  <si>
    <t>С1441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</si>
  <si>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</si>
  <si>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пожарной безопасностиЗащита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</si>
  <si>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</si>
  <si>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Рыльского района  от _______ № ___</t>
  </si>
  <si>
    <t>от ________ №____</t>
  </si>
  <si>
    <t>Рыльского района</t>
  </si>
  <si>
    <t xml:space="preserve">Рыльского района </t>
  </si>
  <si>
    <t>от __________ №____</t>
  </si>
  <si>
    <t>Рыльского района  от_________ №____</t>
  </si>
  <si>
    <t>Рыльского района  от _________ №___</t>
  </si>
  <si>
    <t>Рыльского района  от________ №____</t>
  </si>
  <si>
    <t>Рыльского района  от __________ № ____</t>
  </si>
  <si>
    <t>Курской области на 2021 год и плановый период 2022-2023годы"</t>
  </si>
  <si>
    <t>Рыльского района  от ________ №____</t>
  </si>
  <si>
    <t>Рыльского района  от ________ №_____</t>
  </si>
  <si>
    <t>Рыльского района  от __________ №___</t>
  </si>
  <si>
    <t>Рыльского района  от _______ №_____</t>
  </si>
  <si>
    <t>Рыльского района  от _______ № ____</t>
  </si>
  <si>
    <t>Курской области на 2021 год и плановый период 2022-2023 годы"</t>
  </si>
  <si>
    <t>Рыльского района    от    ________ №____</t>
  </si>
  <si>
    <t>Курской области на 2021 год и на плановый период 2022 и 2023 годов"</t>
  </si>
  <si>
    <t>Рыльского района    от  ________ № ____</t>
  </si>
  <si>
    <t>Курской области на 2021 год и плановый период 2022 - 2023 годы"</t>
  </si>
  <si>
    <t>Муниципальная программа Дуровского сельсовета Рыльского района Курской области «Энергосбережение и повышение энергетической эффективности  Дуровского сельсовета Рыльского района Курской области на период 2010– 2015 годы и на перспективу до 2020 года»</t>
  </si>
  <si>
    <t xml:space="preserve">Подпрограмма "Формирование здорового образа жизни населения Дуровского сельсовета"муниципальной программы Дуровского сельсовета Рыльского района Курской области «Развитие физической культуры и спорта на территории Дуровского сельсовета Рыльского района Курской области на 2014 – 2018 годы»
</t>
  </si>
  <si>
    <t xml:space="preserve">Подпрограмма"Активизация работы по повышению энергоэффективности на территории Дуровского сельсовета " муниципальной программы Дуровского сельсовета Рыльского района Курской области " Энергосбережение и повышение энергетической эффективности в Дуровском сельсовете Рыльского района Курской области на  2014– 2016 годы»
</t>
  </si>
  <si>
    <t xml:space="preserve">Муниципальная программа Дуровского сельсовета Рыльского района Курской области «Развитие физической культуры и спорта на территории Дуровского сельсовета Рыльского района Курской области на 2014 – 2018 годы»
</t>
  </si>
  <si>
    <t>Рыльского района  от 15.12.2014г. № 108</t>
  </si>
  <si>
    <t>Основное мероприятие "Создание максимальных условий для прохождения муниципальной службы и укомплектования органов местного самоуправления высокопрофессиональными кадрами"</t>
  </si>
  <si>
    <t>13 2</t>
  </si>
  <si>
    <t xml:space="preserve">13 2  </t>
  </si>
  <si>
    <t>Основное мероприятие "Организация культурно-досуговой деятельности"</t>
  </si>
  <si>
    <t>рублей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</si>
  <si>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</si>
  <si>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1 06 06043 10 0000 110</t>
  </si>
  <si>
    <t>1 06 06033 10 0000 110</t>
  </si>
  <si>
    <t>Основное мероприятие "Организация работы по предупреждению и пресечению нарушений требований пожарной безопасности и правил поведения на водных объектах"</t>
  </si>
  <si>
    <t>Приложение №6</t>
  </si>
  <si>
    <t>Приложение №9</t>
  </si>
  <si>
    <t>1 11 07015 10 0000 120</t>
  </si>
  <si>
    <t>1 11 09035 10 0000 120</t>
  </si>
  <si>
    <t>1 11 09045 10 0000 120</t>
  </si>
  <si>
    <t>1 13 01995 10 0000 130</t>
  </si>
  <si>
    <t>1 13 02995 10 0000 130</t>
  </si>
  <si>
    <t>1 14 01050 10 0000 410</t>
  </si>
  <si>
    <t>1 14 02052 10 0000 410</t>
  </si>
  <si>
    <t>1 14 02053 10 0000 410</t>
  </si>
  <si>
    <t>1 14 02052 10 0000 440</t>
  </si>
  <si>
    <t>1 14 02053 10 0000 440</t>
  </si>
  <si>
    <t>1 14 03050 10 0000 410</t>
  </si>
  <si>
    <t>1 14 03050 10 0000 440</t>
  </si>
  <si>
    <t>1  14  04050 10 0000 420</t>
  </si>
  <si>
    <t>1  14  06025 10 0000 430</t>
  </si>
  <si>
    <t>1  16  18050 10 0000 140</t>
  </si>
  <si>
    <t>1 17 01050 10  0000  180</t>
  </si>
  <si>
    <t>1 17  02020 10 0000 180</t>
  </si>
  <si>
    <t>1  17 05050 10  0000 180</t>
  </si>
  <si>
    <t>Иные межбюджетные трансферты на осуществление переданных полномочий в сфере внешнего муниципального финансового контроля</t>
  </si>
  <si>
    <t>Основное мероприятие"Реализация мероприятий направленных на обеспечение правопорядка на территории муниципального образования"</t>
  </si>
  <si>
    <t>Приложение №7</t>
  </si>
  <si>
    <t xml:space="preserve">                                                                                                                                          Приложение №2</t>
  </si>
  <si>
    <t>Приложение №10</t>
  </si>
  <si>
    <t>Приложение №13</t>
  </si>
  <si>
    <t>1 01 02030 01 0000 110</t>
  </si>
  <si>
    <t>расходы</t>
  </si>
  <si>
    <t>дефицит-профицит</t>
  </si>
  <si>
    <t>доходы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</si>
  <si>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сельским поселениям</t>
  </si>
  <si>
    <t>Доходы от размещения сумм, аккумулируемых в ходе проведения аукционов по продаже акций, находящихся в собственности сельских поселений</t>
  </si>
  <si>
    <t>Проценты, полученные от предоставления бюджетных кредитов внутри страны за счет средств бюджетов сельских поселений</t>
  </si>
  <si>
    <t>Доходы, получаемые в виде арендной платы, а   также средства от продажи права    на заключение  договоров  аренды за земли,  находящиеся в собственности сельских поселений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</si>
  <si>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сельских поселений (за исключением земельных участков)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</si>
  <si>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сельских поселений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</si>
  <si>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</si>
  <si>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Средства, получаемые от передачи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</si>
  <si>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сельских  поселений</t>
  </si>
  <si>
    <t>Доходы от распоряжения правами на результаты научно-технической деятельности, находящимися в собственности сельских поселений</t>
  </si>
  <si>
    <t>Доходы от эксплуатации и использования имущества автомобильных дорог, находящихся в собственности сельских  поселений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</si>
  <si>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</si>
  <si>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сельских поселений</t>
  </si>
  <si>
    <t>Прочие доходы от компенсации затрат бюджетов сельских поселений</t>
  </si>
  <si>
    <t>Доходы от продажи квартир, находящихся в собственности сельских поселений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</si>
  <si>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</si>
  <si>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</si>
  <si>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</si>
  <si>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</si>
  <si>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Доходы от продажи нематериальных активов, находящихся в собственности сельских поселений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</si>
  <si>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</si>
  <si>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</si>
  <si>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Денежные взыскания (штрафы) за нарушение бюджетного законодательства (в части бюджетов сельских  поселений)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</si>
  <si>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</si>
  <si>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</si>
  <si>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</si>
  <si>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Невыясненные поступления, зачисляемые в бюджеты сельских поселений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</si>
  <si>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</si>
  <si>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Прочие неналоговые доходы бюджетов сельских поселений</t>
  </si>
  <si>
    <t>Безвозмездные поступления*</t>
  </si>
  <si>
    <t>1 06 06030 00 0000 110</t>
  </si>
  <si>
    <t>Земельный налог с организаций</t>
  </si>
  <si>
    <t>1 06 06040 00 0000 110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</si>
  <si>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</si>
  <si>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</si>
  <si>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</si>
  <si>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</si>
  <si>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</si>
  <si>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Субвенции бюджетам бюджетной системы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</si>
  <si>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</si>
  <si>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 на содержание работника, осуществляющего выполнение переданных полномочий</t>
  </si>
  <si>
    <t xml:space="preserve">Основное мероприятие "Осуществление переданных полномочий  от муниципального района сельским поселениям по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Федерации" </t>
  </si>
  <si>
    <t>Осуществление переданных полномочий  в области коммунального хозяйства</t>
  </si>
  <si>
    <t>07 0</t>
  </si>
  <si>
    <t>07 2</t>
  </si>
  <si>
    <t>Транспорт</t>
  </si>
  <si>
    <t xml:space="preserve">Осуществление переданных полномочий  от муниципального района сельским поселениям по созданию условий для предоставления транспортных услуг населению и организация транспортного обслуживания населения в границах поселения </t>
  </si>
  <si>
    <t xml:space="preserve">77 0 </t>
  </si>
  <si>
    <t>Реализация мероприятий по переданным полномочиям в сфере участия в профилактике терроризма и экстремизма, а также в минимизации и (или) ликвидации последствий проявлений терроризма и экстремизма в границах поселения</t>
  </si>
  <si>
    <t>Другие вопросы в области культуры, кинематографии</t>
  </si>
  <si>
    <t>Основное мероприятие "Осуществление переданных полномочий  от муниципального района сельским поселениям по сохранению, использовании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значения, расположенных на территории поселения"</t>
  </si>
  <si>
    <t>Осуществление переданных полномочий по созданию условий для проведения мероприятий в области культуры</t>
  </si>
  <si>
    <t>01 2</t>
  </si>
  <si>
    <t>09</t>
  </si>
  <si>
    <t>Основное направление "Осуществление переданных полномочий  от муниципального района сельским поселениям в сфере осуществления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</si>
  <si>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>Основное направление "Осуществление переданных полномочий  от муниципального района сельским поселениям в сфере создания, содержания и организации деятельности аварийно-спасательных служб и (или) аварийно-спасательных формирований на территории поселения"</t>
  </si>
  <si>
    <t xml:space="preserve">03 </t>
  </si>
  <si>
    <t>Получение кредитов от кредитных организаций бюджетами сельских поселений в валюте Российской Федерации</t>
  </si>
  <si>
    <t>Погашение бюджетами сельских поселений кредитов от кредитных организаций в валюте Российской Федерации</t>
  </si>
  <si>
    <t>01 03 01 00 10 0000 710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</si>
  <si>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</si>
  <si>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01 03 01 00 10 0000 810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</si>
  <si>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</si>
  <si>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сельских поселений</t>
  </si>
  <si>
    <t>Уменьшение прочих остатков денежных средств бюджетов сельских поселений</t>
  </si>
  <si>
    <t>Осуществление переданных полномочий  в области гражданской обороны, защиты населения и территорий от чрезвычайных ситуаций, безопасности людей на водных объектах</t>
  </si>
  <si>
    <t>Приложение № 11</t>
  </si>
  <si>
    <t>Приложение № 8</t>
  </si>
  <si>
    <t>Приложение № 12</t>
  </si>
  <si>
    <t>Приложение № 14</t>
  </si>
  <si>
    <t>Физическая культура и спорт</t>
  </si>
  <si>
    <t>Муниципальная программа Щекинского сельсовета Рыльского района Курской области «Создание условий, обеспечивающих повышение мотивации жителей муниципального образования к регулярным занятиям физической культурой и спортом и ведению здорового образа жизни в Щекинском сельсовете Рыльского района Курской области на 2015 – 2019 годы и на период до 2020 года"</t>
  </si>
  <si>
    <t>Муниципальная программа Щекинского сельсовета Рыльского района Курской области «Развитие культуры в Щекинском сельсовете Рыльского района Курской области на 2014-2023 годы»</t>
  </si>
  <si>
    <t xml:space="preserve">Подпрограмма «Развитие народного творчества и культурно-досуговой деятельности в Щекинском сельсовете Рыльского района Курской области» муниципальной программы Щекинского сельсовета Рыльского района Курской области «Развитие культуры в Щекинском сельсовете Рыльского района Курской области на  на 2014-2023 годы» </t>
  </si>
  <si>
    <t>Муниципальная программа  Щекинского сельсовета Рыльского района Курской области «Развитие муниципальной службы в Щекинском сельсовете  на 2014-2023 годы»</t>
  </si>
  <si>
    <t>Подпрограмма «Реализация мероприятий, направленных на развитие муниципальной службы» муниципальной программы «Развитие муниципальной службы в Щекинском сельсовете  на 2014-2023 годы»</t>
  </si>
  <si>
    <t>Муниципальная программа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 на 2014-2023 годы"</t>
  </si>
  <si>
    <t>Подпрограмма «Обеспечение  правопорядка  на  территории  муниципального образования» муниципальной программы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  на 2014-2023 годы"</t>
  </si>
  <si>
    <t>Муниципальная программа Щекинского сельсовета Рыльского района Курской области «Развитие культуры в Щекинском сельсовете Рыльского района Курской области  на 2014-2023 годы»</t>
  </si>
  <si>
    <t xml:space="preserve">Подпрограмма «Развитие народного творчества и культурно-досуговой деятельности в Щекинском сельсовете Рыльского района Курской области» муниципальной программы Щекинского сельсовета Рыльского района Курской области «Развитие культуры в Щекинском сельсовете Рыльского района Курской области  на 2014-2023 годы» </t>
  </si>
  <si>
    <t>Подпрограмма «Реализация муниципальной политики в сфере физической культуры и спорта» муниципальной программы  Щекинского сельсовета Рыльского района Курской области «Создание условий, обеспечивающих повышение мотивации жителей муниципального образования к регулярным занятиям физической культурой и спортом и ведению здорового образа жизни в Щекинском сельсовете Рыльского района Курской области на 2015 – 2019 годы и на период до 2020 года"</t>
  </si>
  <si>
    <t>08 0</t>
  </si>
  <si>
    <t>08 2</t>
  </si>
  <si>
    <t>Основное мероприятие "Совершенствование системы физического воспитания для различных групп и категорий населения"</t>
  </si>
  <si>
    <t>Создание условий, обеспечивающих повышение мотивации жителей Рыльского района Курской области к регулярным занятиям физической культурой и спортом и ведению здорового образа жизни</t>
  </si>
  <si>
    <t>к решению Собрания Депутатов Щекинского сельсовета</t>
  </si>
  <si>
    <t>"О бюджете Щекинского сельсовета Рыльского района</t>
  </si>
  <si>
    <t>Муниципальная программа Щекинского сельсовета Рыльского района Курской области «Энергосбережение и повышение энергетической эффективности  Щекинского сельсовета Рыльского района Курской области на период 2010– 2015 годы и на перспективу до 2020 года»</t>
  </si>
  <si>
    <t>Подпрограмма"Активизация работы по повышению энергоэффективности на территории Щекинского сельсовета " муниципальной программы Щекинского сельсовета Рыльского района Курской области "Энергосбережение и повышение энергетической эффективности  Щекинского сельсовета Рыльского района Курской области на период 2010– 2015 годы и на перспективу до 2020 года»</t>
  </si>
  <si>
    <t>Основное мероприятие "Проведение эффективной энергосберегающей политики в Щекинском сельсовете Рыльского района Курской области"</t>
  </si>
  <si>
    <t xml:space="preserve">Муниципальная программа Щекинского сельсовета Рыльского района Курской области «Пожарная безопасность и защита населения и территории Щекинского сельсовета Рыльского района Курской области от чрезвычайных ситуаций на 2014-2016 годы и на период до 2020 года"  </t>
  </si>
  <si>
    <t xml:space="preserve"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 на территории Щекинского сельсовета Рыльского района Курской области" муниципальной программы Щекинского сельсовета Рыльского района Курской области «Пожарная безопасность и защита населения и территории Щекинского сельсовета Рыльского района Курской области от чрезвычайных ситуаций на 2014-2016 годы и на период до 2020 года"  </t>
  </si>
  <si>
    <t>Муниципальная программа Щекинского сельсовета Рыльского района Курской области «Пожарная безопасность и защита населения и территории Щекинского сельсовета от чрезвычайных ситуаций на 2014-2016 годы и на период до 2020 года»</t>
  </si>
  <si>
    <t>Муниципальная программа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на 2014-2016 годы и на период до 2020 года"</t>
  </si>
  <si>
    <t>Подпрограмма «Обеспечение  правопорядка  на  территории  муниципального образования» муниципальной программы Щекинского сельсовета Рыльского района Курской области"Профилактика преступлений и иных правонарушений в Щекинском сельсовете Рыльского района Курской области  на 2015-2019 годы и на перспективу до 2020года"</t>
  </si>
  <si>
    <t>Муниципальная программа Щекинского сельсовета Рыльского района Курской области"Обеспечение доступным и комфортным жильем и коммунальными услугами граждан  в Щекинском сельсовете Рыльского района Курской области на 2014-2018 годы и на период до 2020 года»</t>
  </si>
  <si>
    <t>Подпрограмма «Обеспечение качественными услугами ЖКХ населения Щекинского сельсовета Рыльского района Курской области» муниципальной  программы Щекинского сельсовета Рыльского района Курской области «Обеспечение доступным и комфортным жильем и коммунальными услугами граждан в Щекинском сельсовете Рыльского района Курской области на 2014-2018 годы и на период до 2020 года»</t>
  </si>
  <si>
    <t>Основное мероприятие "Создание благоприятных условий для обеспечения надежной работы  жилищно-коммунальгого хозяйства в Щекинском сельсовете Рыльского района Курской области"</t>
  </si>
  <si>
    <t xml:space="preserve">Подпрограмма «Развитие народного творчества и культурно-досуговой деятельности в Щекинском сельсовете Рыльского района Курской области» муниципальной программы Щекинского сельсовета Рыльского района Курской области «Развитие культуры в Щекинском сельсовете Рыльского района Курской области на 2014-2016 годы и на период до 2020 года» </t>
  </si>
  <si>
    <t>Муниципальная программа Щекинского сельсовета Рыльского района Курской области «Развитие культуры в Щекинском сельсовете Рыльского района Курской области на 2014-2017 годы и на период до 2020 года»</t>
  </si>
  <si>
    <r>
  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</t>
    </r>
    <r>
      <rPr>
        <sz val="12"/>
        <rFont val="Times New Roman"/>
        <family val="1"/>
        <charset val="204"/>
      </rPr>
      <t>статьями 227, 227.1</t>
    </r>
    <r>
      <rPr>
        <sz val="12"/>
        <color indexed="8"/>
        <rFont val="Times New Roman"/>
        <family val="1"/>
        <charset val="204"/>
      </rPr>
      <t xml:space="preserve"> и </t>
    </r>
    <r>
      <rPr>
        <sz val="12"/>
        <rFont val="Times New Roman"/>
        <family val="1"/>
        <charset val="204"/>
      </rPr>
      <t>228</t>
    </r>
    <r>
      <rPr>
        <sz val="12"/>
        <color indexed="8"/>
        <rFont val="Times New Roman"/>
        <family val="1"/>
        <charset val="204"/>
      </rPr>
      <t xml:space="preserve"> Налогового кодекса Российской Федерации</t>
    </r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</si>
  <si>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</si>
  <si>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1 13 01000 00 0000 130</t>
  </si>
  <si>
    <t xml:space="preserve"> Доходы от оказания платных услуг (работ)</t>
  </si>
  <si>
    <t>Прочие доходы от оказания платных услуг (работ)</t>
  </si>
  <si>
    <t>1 13 01990 00 0000 130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</si>
  <si>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</si>
  <si>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Дотации бюджетам сельских поселений на выравнивание бюджетной обеспеченности из бюджетов муниципальных районов</t>
  </si>
  <si>
    <t>2 02 16001 00 0000 150</t>
  </si>
  <si>
    <t>2 02 16001 10 0000 150</t>
  </si>
  <si>
    <t>Средства от распоряжения и реализации выморочного имущества, обращенного в собственность сельских поселений (в части реализации основных средств по указанному имуществу)</t>
  </si>
  <si>
    <t>Средства от распоряжения и реализации выморочного имущества, обращенного в собственность сельских поселений (в части реализации материальных запасов по указанному имуществу)</t>
  </si>
  <si>
    <t>1 16 07010 10 0000 140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</si>
  <si>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</si>
  <si>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1 16 07090 10 0000 140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</si>
  <si>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</si>
  <si>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1 16 10031 10 0000 140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</si>
  <si>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</si>
  <si>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1 16 10032 10 0000 140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</si>
  <si>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</si>
  <si>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1 16 10061 10 0000 140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</si>
  <si>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</si>
  <si>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1 16 10062 10 0000 140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</si>
  <si>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</si>
  <si>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1 16 10081 10 0000 140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</si>
  <si>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</si>
  <si>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1 16 10082 10 0000 140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</si>
  <si>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</si>
  <si>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</si>
  <si>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</si>
  <si>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</si>
  <si>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</si>
  <si>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1 16 01074 01 0000 140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</si>
  <si>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</si>
  <si>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Муниципальная программа Дуровского сельсовета Рыльского района Курской области «Развитие культуры в Дуровском сельсовете Рыльского района Курской области на 2014-2016 годы»</t>
  </si>
  <si>
    <t xml:space="preserve">Подпрограмма «Развитие народного творчества и культурно-досуговой деятельности в Дуровском сельсовете Рыльского района Курской области» муниципальной программы Дуровского сельсовета Рыльского района Курской области «Развитие культуры в Дуровском сельсовете  Рыльского района Курской области на 2014-2016 годы» </t>
  </si>
  <si>
    <t>Муниципальная программа Дуровского сельсовета Рыльского района Курской области «Социальная поддержка граждан в Дуровском сельсовете Рыльского района Курской области на 2014-2016 годы»</t>
  </si>
  <si>
    <t>Ведомственная структура расходов бюджета Дуровского сельсовета Рыльского района Курской области на 2015 год</t>
  </si>
  <si>
    <t>Муниципальная программа Дуровского сельсовета Рыльского района Курской области «Развитие муниципальной службы в Дуровском сельсовете Рыльского района  Курской области на 2014-2017 годы»</t>
  </si>
  <si>
    <t>Подпрограмма «Обеспечение  правопорядка  на  территории  муниципального образования» муниципальной программы Дуровского сельсовета Рыльского района Курской области"Профилактика преступлений и иных правонарушений в Дуровском сельсовете Рыльского района Курской области  на 2014-2016 годы"</t>
  </si>
  <si>
    <t>Подпрограмма «Социальная поддержка отдельных категорий граждан»  муниципальной программы Дуровского сельсовета Рыльского района Курской области «Социальная поддержка граждан в муниципальном образовании «Дуровский сельсовет» Рыльского района Курской области на 2014 – 2016 годы</t>
  </si>
  <si>
    <t>Подпрограмма «Социальная поддержка отдельных категорий граждан»  муниципальной программы Дуровского сельсовета Рыльского района Курской области «Социальная поддержка граждан в Дуровском сельсовете Рыльского района Курской области на 2014 – 2016 годы"</t>
  </si>
  <si>
    <t>Создание условий для успешного выступления спортсменов Дуровского сельсовета Рыльского района Курской области на спортивных соревнованиях и развития спортивного резерва</t>
  </si>
  <si>
    <t>Создание условий, обеспечивающих повышение мотивации жителей Дуровского сельсовета Рыльского района Курской области к регулярным занятиям физической культурой и спортом и ведению здорового образа жизни</t>
  </si>
  <si>
    <t>Выполнение других обязательств органа местного самоуправления</t>
  </si>
  <si>
    <t xml:space="preserve">Муниципальная программа Дуровского сельсовета Рыльского района Курской области «Пожарная безопасность и защита населения и территории Дуровского сельсовета Рыльского района Курской области от чрезвычайных ситуаций на 2014-2016 годы "  </t>
  </si>
  <si>
    <t xml:space="preserve">Подпрограмма «Обеспечение комплексной безопасности жизнедеятельности населения от чрезвычайных ситуаций природного и техногенного характера, стабильности техногенной обстановки» муниципальной программы Дуровского сельсовета Рыльского района Курской области «Пожарная безопасность и защита населения и территории Дуровского сельсовета Рыльского района Курской области от чрезвычайных ситуаций на 2014-2016 годы"  </t>
  </si>
  <si>
    <t>Подпрограмма «Обеспечение качественными услугами ЖКХ населения Щекинского сельсовета Рыльского района Курской области» муниципальной  программы Щекинского сельсовета Рыльского района Курской области «Обеспечение доступным и комфортным жильем и коммунальными услугами граждан в Щекинском сельсовете Рыльского района Курской области на 2019-2021 годы и на период до 2023 года»</t>
  </si>
  <si>
    <t>Подпрограмма «Организация благоустройства территории поселения»  муниципальной  программы Щекинского сельсовета Рыльского района Курской области «Обеспечение доступным и комфортным жильем и коммунальными услугами граждан в Щекинском сельсовете Рыльского района Курской области на 2019-2021 годы и на период до 2023 года»</t>
  </si>
  <si>
    <t xml:space="preserve">Подпрограмма «Формирование благоприятных условий для устойчивого функционирования и развития малого и среденего предпринимательства» муниципальной программы Щекинского сельсовета Рыльского района Курской области «Развитие малого и среднего предпринимательства на территории МО «Щекинский сельсовет» Рыльского района Курской области на 2014-2023 годы» </t>
  </si>
  <si>
    <t>Сумма  на 2023 год</t>
  </si>
  <si>
    <t>бюджета Щекинского сельсовета Рыльского района Курской области на 2021 год</t>
  </si>
  <si>
    <t>бюджета Щекинского сельсовета Рыльского района Курской области на 2022 г-2023годы</t>
  </si>
  <si>
    <t>Сумма на 2023 год</t>
  </si>
  <si>
    <t>трансфертов, получаемых из других бюджетов бюджетной системы Российской Федерации в 2021 году</t>
  </si>
  <si>
    <t>Сумма на 2023год</t>
  </si>
  <si>
    <t>Ведомственная структура расходов бюджета Щекинского сельсовета Рыльского района Курской области на 2021 год</t>
  </si>
  <si>
    <t>Ведомственная структура расходов бюджета Щекинского сельсовета Рыльского района Курской области на плановый период  2022-2023 годы</t>
  </si>
  <si>
    <t xml:space="preserve">Подпрограмма «Наследие» муниципальной программы Щекинского сельсовета Рыльского района Курской области «Развитие культуры в Щекинском сельсовете  Рыльского района Курской области на 2014-2016 годы и на период до 2020 года» </t>
  </si>
  <si>
    <t>04 1</t>
  </si>
  <si>
    <t>Основное мероприятие "Проведение муниципальной политики в области имущественных и земельных отношений на территории Щекинского сельсовета Рыльского района Курской области"</t>
  </si>
  <si>
    <t>Мероприятия в области имущественных отношений</t>
  </si>
  <si>
    <t>Мероприятия в области земельных отношений</t>
  </si>
  <si>
    <t>Исполнение муниципальных гарантий Щекинского сельсовета Рыльского района</t>
  </si>
  <si>
    <t>Программа муниципальных внутренних заимствований Щекинского сельсовета</t>
  </si>
  <si>
    <t>дефицита бюджета Щекинского сельсовета Рыльского района Курской области</t>
  </si>
  <si>
    <t>бюджета Щекинского сельсовета Рыльского района Курской области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</si>
  <si>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</si>
  <si>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</si>
  <si>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04 0</t>
  </si>
  <si>
    <t>00000</t>
  </si>
  <si>
    <t xml:space="preserve">00 </t>
  </si>
  <si>
    <t xml:space="preserve"> С1402</t>
  </si>
  <si>
    <t xml:space="preserve"> 00000</t>
  </si>
  <si>
    <t>С1402</t>
  </si>
  <si>
    <t xml:space="preserve"> С1437</t>
  </si>
  <si>
    <t>00</t>
  </si>
  <si>
    <t xml:space="preserve"> С1404</t>
  </si>
  <si>
    <t xml:space="preserve"> 51180</t>
  </si>
  <si>
    <t>51180</t>
  </si>
  <si>
    <t>С1478</t>
  </si>
  <si>
    <t>С1435</t>
  </si>
  <si>
    <t>С1401</t>
  </si>
  <si>
    <t xml:space="preserve"> С1401</t>
  </si>
  <si>
    <t>С1406</t>
  </si>
  <si>
    <t>П1484</t>
  </si>
  <si>
    <t xml:space="preserve"> П1485</t>
  </si>
  <si>
    <t>С1437</t>
  </si>
  <si>
    <t>С1404</t>
  </si>
  <si>
    <t>П1490</t>
  </si>
  <si>
    <t xml:space="preserve"> П1460</t>
  </si>
  <si>
    <t>П1460</t>
  </si>
  <si>
    <t xml:space="preserve"> С1478</t>
  </si>
  <si>
    <t xml:space="preserve"> С1435</t>
  </si>
  <si>
    <t xml:space="preserve"> П1435</t>
  </si>
  <si>
    <t xml:space="preserve"> П1426</t>
  </si>
  <si>
    <t xml:space="preserve"> С1467</t>
  </si>
  <si>
    <t xml:space="preserve"> С1468</t>
  </si>
  <si>
    <t xml:space="preserve"> П1431</t>
  </si>
  <si>
    <t xml:space="preserve"> С1433</t>
  </si>
  <si>
    <t xml:space="preserve"> П1463</t>
  </si>
  <si>
    <t>Объем привлечения средств в 2021г.</t>
  </si>
  <si>
    <t>Объем погашения средств в 2021 г.</t>
  </si>
  <si>
    <t>Сумма на 2021 год</t>
  </si>
  <si>
    <t>Распределение бюджетных ассигнований по разделам, подразделам, целевым статьям (муниципальным программам Щекинского сельсовета Рыльского района Курской области и непрограммным направлениям деятельности), группам видов расходов классификации расходов                                                                                                                                       бюджета Щекинского сельсовета Рыльского района Курской области на 2019год</t>
  </si>
  <si>
    <t xml:space="preserve">                                                                                                                          Приложение № 5</t>
  </si>
  <si>
    <t>(руб)</t>
  </si>
  <si>
    <t>Код бюджетной классификации Российской  Федерации</t>
  </si>
  <si>
    <t>Уровень кода</t>
  </si>
  <si>
    <t>ВСЕГО</t>
  </si>
  <si>
    <r>
  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</t>
    </r>
    <r>
      <rPr>
        <sz val="14"/>
        <rFont val="Times New Roman"/>
        <family val="1"/>
        <charset val="204"/>
      </rPr>
      <t>статьями 227, 227.1</t>
    </r>
    <r>
      <rPr>
        <sz val="14"/>
        <color indexed="8"/>
        <rFont val="Times New Roman"/>
        <family val="1"/>
        <charset val="204"/>
      </rPr>
      <t xml:space="preserve"> и </t>
    </r>
    <r>
      <rPr>
        <sz val="14"/>
        <rFont val="Times New Roman"/>
        <family val="1"/>
        <charset val="204"/>
      </rPr>
      <t>228</t>
    </r>
    <r>
      <rPr>
        <sz val="14"/>
        <color indexed="8"/>
        <rFont val="Times New Roman"/>
        <family val="1"/>
        <charset val="204"/>
      </rPr>
      <t xml:space="preserve"> Налогового кодекса Российской Федерации</t>
    </r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</si>
  <si>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</si>
  <si>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</si>
  <si>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</si>
  <si>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1 05 00000 00 0000 000</t>
  </si>
  <si>
    <t>1 05 03000 01 0000 110</t>
  </si>
  <si>
    <t>1 05 03010 01 0000 110</t>
  </si>
  <si>
    <t>1 05 03020 01 0000 110</t>
  </si>
  <si>
    <t>Единый сельскохозяйственный налог (за налоговые периоды, истекшие до 1 января 2011 года)</t>
  </si>
  <si>
    <t>Земельный налог с организаций, обладающих земельным участком, расположенным в границах сельских поселений</t>
  </si>
  <si>
    <t>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</si>
  <si>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</si>
  <si>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1 11 05030 00 0000 120</t>
  </si>
  <si>
    <t>1 11 05035 10 0000 120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</si>
  <si>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</si>
  <si>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1 11 05070 00 0000 120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</si>
  <si>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</si>
  <si>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1 13 00000 00 0000 000</t>
  </si>
  <si>
    <t>1 13 02000 00 0000 130</t>
  </si>
  <si>
    <t>Доходы от компенсации затрат государства</t>
  </si>
  <si>
    <t>1 13 02990 00 0000 130</t>
  </si>
  <si>
    <t>Прочие доходы от компенсации затрат государства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</si>
  <si>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</si>
  <si>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</si>
  <si>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</si>
  <si>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</si>
  <si>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</si>
  <si>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1 14 06020 00 0000 430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</si>
  <si>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</si>
  <si>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1 14 06025 10 0000 430</t>
  </si>
  <si>
    <t>1 16 23000 00 0000 140</t>
  </si>
  <si>
    <t>Доходы от возмещения ущерба при возникновении страховых случаев</t>
  </si>
  <si>
    <t>1 16 23050 10 0000 140</t>
  </si>
  <si>
    <t>Доходы от возмещения ущерба при возникновении страховых случаев, когда выгодоприобретателями выступают получатели средств бюджетов сельских поселений</t>
  </si>
  <si>
    <t>1 17 00000 00 0000 000</t>
  </si>
  <si>
    <t>ПРОЧИЕ НЕНАЛОГОВЫЕ ДОХОДЫ</t>
  </si>
  <si>
    <t>1 17 01000 00 0000 180</t>
  </si>
  <si>
    <t>Невыясненные поступления</t>
  </si>
  <si>
    <t>1 17 01050 10 0000 180</t>
  </si>
  <si>
    <t>1 17 05000 00 0000 180</t>
  </si>
  <si>
    <t>Прочие неналоговые доходы</t>
  </si>
  <si>
    <t>1 17 05050 10 0000 180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</si>
  <si>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</si>
  <si>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</si>
  <si>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</si>
  <si>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2 02 15002 00 0000 150</t>
  </si>
  <si>
    <t>Дотации бюджетам на поддержку мер по обеспечению сбалансированности бюджетов</t>
  </si>
  <si>
    <t>2 02 15002 10 0000 150</t>
  </si>
  <si>
    <t>Дотации бюджетам сельских поселений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</si>
  <si>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</si>
  <si>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</si>
  <si>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2 02 25467 00 0000 150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</si>
  <si>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</si>
  <si>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2 02 25467 10 0000 150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</si>
  <si>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</si>
  <si>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2 02 25555 00 0000 150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</si>
  <si>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</si>
  <si>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2 02 25555 10 0000 150</t>
  </si>
  <si>
    <t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</si>
  <si>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2 02 29999 00 0000 150</t>
  </si>
  <si>
    <t>Прочие субсидии</t>
  </si>
  <si>
    <t>2 02 29999 10 0000 150</t>
  </si>
  <si>
    <t>Прочие субсидии бюджетам сельских поселений</t>
  </si>
  <si>
    <t>2 02 30000 00 0000 150</t>
  </si>
  <si>
    <t>2 02 35118 00 0000 150</t>
  </si>
  <si>
    <t>2 02 35118 10 0000 150</t>
  </si>
  <si>
    <t>2 02 40000 00 0000 150</t>
  </si>
  <si>
    <t>2 02 40014 00 0000 150</t>
  </si>
  <si>
    <t>2 02 40014 10 0000 150</t>
  </si>
  <si>
    <t>2 07 00000 00 0000 000</t>
  </si>
  <si>
    <t>ПРОЧИЕ БЕЗВОЗМЕЗДНЫЕ ПОСТУПЛЕНИЯ</t>
  </si>
  <si>
    <t>2 07 05000 10 0000 150</t>
  </si>
  <si>
    <t>Прочие безвозмездные поступления в бюджеты сельских поселений</t>
  </si>
  <si>
    <t>2 07 05030 10 0000 150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</si>
  <si>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</si>
  <si>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</si>
  <si>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2 19 00000 10 0000 150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</si>
  <si>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</si>
  <si>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2 19 60010 10 0000 150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</si>
  <si>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</si>
  <si>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С1434</t>
  </si>
  <si>
    <t>Сумма  на 2021 год</t>
  </si>
  <si>
    <t>П1485</t>
  </si>
  <si>
    <t>П1463</t>
  </si>
  <si>
    <t>С1433</t>
  </si>
  <si>
    <t>П1431</t>
  </si>
  <si>
    <t>П1426</t>
  </si>
  <si>
    <t>П1435</t>
  </si>
  <si>
    <t>С1467</t>
  </si>
  <si>
    <t>С1468</t>
  </si>
  <si>
    <t>руб.</t>
  </si>
  <si>
    <t>74 3 00</t>
  </si>
  <si>
    <t>77 2 00</t>
  </si>
  <si>
    <t>к решению Собрания Депутатов  Щекинского сельсовета</t>
  </si>
  <si>
    <t>"О бюджетеЩекинскогоо сельсовета Рыльского района</t>
  </si>
  <si>
    <t xml:space="preserve"> S3330</t>
  </si>
  <si>
    <t>13330</t>
  </si>
  <si>
    <t xml:space="preserve"> 13330</t>
  </si>
  <si>
    <t>S3330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</si>
  <si>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</si>
  <si>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</si>
  <si>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</si>
  <si>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2 18 00000 10 0000 150</t>
  </si>
  <si>
    <t>2 18 60010 10 0000 150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</si>
  <si>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</si>
  <si>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13600</t>
  </si>
  <si>
    <t>S3600</t>
  </si>
  <si>
    <t xml:space="preserve"> L4670</t>
  </si>
  <si>
    <t>Обесепечение развития и укрепления материально-технической базы домов культуры в населенных пунктах с числом жителей до 50 тысяч человек</t>
  </si>
  <si>
    <t>Муниципальная программа Щекинского сельсовета Рыльского района Курской области"Обеспечение доступным и комфортным жильем и коммунальными услугами граждан  в Щекинском сельсовете Рыльского района Курской области на 2019-2021 годы и на период до 2023 года»</t>
  </si>
  <si>
    <t>Условно утвержденные расходы</t>
  </si>
  <si>
    <t>07 3</t>
  </si>
  <si>
    <t>Подпрограмма «Создание условий для обеспечения доступным и комфортным жильем граждан в «М/О» муниципальной программы Октябрьского сельсовета Рыльского района Курской области "Обеспечение доступным и комфортным жильем и коммунальными услугами граждан  в Октябрьском сельсовете Рыльского района Курской области на 2019-2021 годы и на период до 2023 года»</t>
  </si>
  <si>
    <t>Основное мероприятие "Осуществление переданных полномочий  от муниципального района сельским поселениям по организации в соответствии с Федеральным законом от 24 июля 2007 года N 221-ФЗ «О государственном кадастре недвижимости» выполнения комплексных кадастровых работ и утверждение карты-плана территории в границах поселения»</t>
  </si>
  <si>
    <t>Мероприятия по внесению в Единый государственный реестр недвижимости сведений о границах муниципальных образований и границах населенных пунктов</t>
  </si>
  <si>
    <t>Реализация мероприятий по внесению в Единый государственный реестр недвижимости сведений о границах муниципальных образований и границах населенных пунктов</t>
  </si>
  <si>
    <t>Сумма на 2022 год</t>
  </si>
  <si>
    <t>Объем привлечения средств в 2022г.</t>
  </si>
  <si>
    <t>Объем погашения средств в 2022 г.</t>
  </si>
  <si>
    <t>Сумма на 2022год</t>
  </si>
  <si>
    <t xml:space="preserve">Распределение бюджетных ассигнований по разделам, подразделам, целевым статьям (муниципальным программам Щекинского сельсовета Рыльского района Курской области и непрограммным направлениям деятельности), группам видов расходов классификации расходов  бюджета Щекинского сельсовета Рыльского района Курской области на 2021-2022годы </t>
  </si>
  <si>
    <t>Поступления доходов в бюджет Щекинского сельсовета Рыльского района Курской области и межбюджетных трансфертов, получаемых из других бюджетов бюджетной системы Российской Федерации в плановом периоде 2021 и 2022 годов</t>
  </si>
  <si>
    <t>Сумма  на 2022 год</t>
  </si>
  <si>
    <t xml:space="preserve">Поступления доходов в бюджет Щекинского сельсовета Рыльского района Курской области и межбюджетных </t>
  </si>
  <si>
    <t>Подпрограмма «Создание условий для обеспечения доступным и комфортным жильем граждан в «М/О» муниципальной программы Щекинского сельсовета Рыльского района Курской области "Обеспечение доступным и комфортным жильем и коммунальными услугами граждан  в Щекинском сельсовете Рыльского района Курской области на 2019-2021 годы и на период до 2023 года»</t>
  </si>
  <si>
    <t xml:space="preserve">Код главного администратора доходов
</t>
  </si>
  <si>
    <t>Код бюджетной классификации Российской Федерации доходов бюджета</t>
  </si>
  <si>
    <t xml:space="preserve">* Главными администраторами доходов, администраторами доходов по группе доходов «2 00 00000  00 0000 000   Безвозмездные поступления» (в части доходов, зачисляемых в бюджет сельского поселения)  являются уполномоченные органы местного самоуправления, а также созданные ими казённые учреждения. </t>
  </si>
  <si>
    <t>Приложение №17</t>
  </si>
  <si>
    <t>Администрация Щекинского сельсовета Рыльского  района</t>
  </si>
  <si>
    <t xml:space="preserve">Администрация Щекинского сельсовета Рыльского района </t>
  </si>
  <si>
    <t>Администрация Щекинского сельсовета Рыльского района</t>
  </si>
  <si>
    <t>Муниципальная программа Щекинского сельсовета Рыльского района Курской области "Управление муниципальным имуществом и земельными ресурсами Щекинского сельсовета Рыльского района Курской области на 2019 - 2021 годы и на перспективу  до 2023 года"</t>
  </si>
  <si>
    <t>Подпрограмма "Совершенствование системы управления муниципальным имуществом и земельными ресурсами на территории Щекинского сельсовета Рыльского района Курской области муниципальной программы Щекинского сельсовета Рыльского района Курской области "Управление муниципальным имуществом и  земельными ресурсами Щекинского сельсовета Рыльского района Курской области на 2019 - 2021 годы и на перспективу  до 2023 года"</t>
  </si>
  <si>
    <t>Осуществление переданных полномочий от поселений муниципальному району в сфере внутреннего муниципального финансового контроля</t>
  </si>
  <si>
    <t>дефицит расчетный 5%</t>
  </si>
  <si>
    <t>Закупка товаров, работ и услуг для обеспечения государственных (муниципальных) нужд</t>
  </si>
  <si>
    <t>Приложение №16</t>
  </si>
  <si>
    <t>01 02 00 00 10 0000 710</t>
  </si>
  <si>
    <t>01 02 00 00 10 0000 810</t>
  </si>
  <si>
    <t>НАЛОГИ НА СОВОКУПНЫЙ ДОХОД</t>
  </si>
  <si>
    <t>Единый сельскохозяйственный налог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</si>
  <si>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</si>
  <si>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ОКАЗАНИЯ ПЛАТНЫХ УСЛУГ (РАБОТ) И КОМПЕНСАЦИИ ЗАТРАТ ГОСУДАРСТВА</t>
  </si>
  <si>
    <t>Обеспечение пожарной безопасности</t>
  </si>
  <si>
    <t>ШТРАФЫ, САНКЦИИ, ВОЗМЕЩЕНИЕ УЩЕРБА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</si>
  <si>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</si>
  <si>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1 16 00000 00 0000 000</t>
  </si>
  <si>
    <t>1 16 32000 00 0000 140</t>
  </si>
  <si>
    <t>1 11 08050 10 0000 120</t>
  </si>
  <si>
    <t>1 11 09015 10 0000 120</t>
  </si>
  <si>
    <t>1 11 09025 10 0000 120</t>
  </si>
  <si>
    <t>1 15 02050 10 0000 140</t>
  </si>
  <si>
    <t>1 16 23051 10 0000 140</t>
  </si>
  <si>
    <t>1 16 23052 10 0000 140</t>
  </si>
  <si>
    <t>1 16 32000 10 0000 140</t>
  </si>
  <si>
    <t xml:space="preserve">                                                                                                                                          Приложение № 1</t>
  </si>
  <si>
    <t>Источники внутреннего финансирования дефицита</t>
  </si>
  <si>
    <t>000 01  00  00  00  00  0000  000</t>
  </si>
  <si>
    <t>ИСТОЧНИКИ ВНУТРЕННЕГО ФИНАНСИРОВАНИЯ ДЕФИЦИТОВ  БЮДЖЕТОВ</t>
  </si>
  <si>
    <t>000 01  02  00  00  00  0000  000</t>
  </si>
  <si>
    <t>Кредиты кредитных организаций в валюте  Российской Федерации</t>
  </si>
  <si>
    <t>000 01  02  00  00  00  0000  700</t>
  </si>
  <si>
    <t>Получение кредитов от кредитных организаций в  валюте Российской Федерации</t>
  </si>
  <si>
    <t>000 01  02  00  00  00  0000  800</t>
  </si>
  <si>
    <t>Погашение кредитов, предоставленных кредитными  организациями в валюте Российской Федерации</t>
  </si>
  <si>
    <t>000 01  03  01  00  00  0000  000</t>
  </si>
  <si>
    <t>Бюджетные кредиты от других бюджетов бюджетной  системы Российской Федерации</t>
  </si>
  <si>
    <t>000 01  03  01  00  00  0000  700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</si>
  <si>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</si>
  <si>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000 01  03  01  00  00  0000  800</t>
  </si>
  <si>
    <t>Погашение бюджетных кредитов, полученных от  других бюджетов бюджетной системы Российской  Федерации в валюте Российской Федерации</t>
  </si>
  <si>
    <t>000 01  05  00  00  00  0000  000</t>
  </si>
  <si>
    <t>Изменение остатков средств на счетах по учету  средств бюджета</t>
  </si>
  <si>
    <t>000 01  05  00  00  00  0000  500</t>
  </si>
  <si>
    <t>Увеличение остатков средств бюджетов</t>
  </si>
  <si>
    <t>000 01  05  02  00  00  0000  500</t>
  </si>
  <si>
    <t>Увеличение прочих остатков средств бюджетов</t>
  </si>
  <si>
    <t>000 01  05  02  01  00  0000  510</t>
  </si>
  <si>
    <t>Увеличение прочих остатков денежных средств  бюджетов</t>
  </si>
  <si>
    <t>000 01  05  00  00  00  0000  600</t>
  </si>
  <si>
    <t>Уменьшение остатков средств бюджетов</t>
  </si>
  <si>
    <t>000 01  05  02  00  00  0000  600</t>
  </si>
  <si>
    <t>Уменьшение прочих остатков средств бюджетов</t>
  </si>
  <si>
    <t>000 01  05  02  01  00  0000  610</t>
  </si>
  <si>
    <t>Уменьшение прочих остатков денежных средств  бюджетов</t>
  </si>
  <si>
    <t>000 01  02  00  00  10  0000  710</t>
  </si>
  <si>
    <t>Получение кредитов от кредитных организаций  бюджетами поселений в валюте  Российской Федерации</t>
  </si>
  <si>
    <t>000 01  02  00  00  10  0000  810</t>
  </si>
  <si>
    <t>Погашение бюджетами поселений  кредитов от кредитных организаций в валюте  Российской Федерации</t>
  </si>
  <si>
    <t>000 01  03  01  00  10  0000  710</t>
  </si>
  <si>
    <t>Получение кредитов от других бюджетов  бюджетной системы Российской Федерации  бюджетами поселений в валюте  Российской Федерации</t>
  </si>
  <si>
    <t>000 01  03  01  00  10  0000  810</t>
  </si>
  <si>
    <t>Погашение бюджетами поселений  кредитов от других бюджетов бюджетной системы  Российской Федерации в валюте Российской  Федерации</t>
  </si>
  <si>
    <t>000 01  05  02  01  10  0000  510</t>
  </si>
  <si>
    <t>000 01  05  02  01  10  0000  610</t>
  </si>
  <si>
    <t>Уменьшение прочих остатков денежных средств  бюджетов поселений</t>
  </si>
  <si>
    <t>Увеличение прочих остатков денежных средств  бюджетов поселений</t>
  </si>
  <si>
    <t>1. Привлечение внутренних заимствований</t>
  </si>
  <si>
    <t>№ п/п</t>
  </si>
  <si>
    <t>Виды заимствований</t>
  </si>
  <si>
    <t>Муниципальные ценные бумаги</t>
  </si>
  <si>
    <t>-</t>
  </si>
  <si>
    <t>Бюджетные кредиты от других бюджетов бюджетной системы Российской Федерации</t>
  </si>
  <si>
    <t>Кредиты кредитных организаций</t>
  </si>
  <si>
    <t>Итого</t>
  </si>
  <si>
    <t>2. Погашение внутренних заимствований</t>
  </si>
  <si>
    <t xml:space="preserve">Программа муниципальных гарантий </t>
  </si>
  <si>
    <t>Наименование принципала</t>
  </si>
  <si>
    <t>Наименование кредитора</t>
  </si>
  <si>
    <t xml:space="preserve">1.2. Общий объем бюджетных ассигнований, предусмотренных на исполнение муниципальных гарантий </t>
  </si>
  <si>
    <t xml:space="preserve"> </t>
  </si>
  <si>
    <t>За счет источников финансирования дефицита бюджета</t>
  </si>
  <si>
    <t>2 00 00000 00 0000 000</t>
  </si>
  <si>
    <t>2 02 00000 00 0000 000</t>
  </si>
  <si>
    <t>1 00 00000 00 0000 000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</si>
  <si>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</si>
  <si>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</si>
  <si>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</si>
  <si>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</si>
  <si>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</si>
  <si>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1 06 06000 00 0000 110</t>
  </si>
  <si>
    <t>Земельный налог</t>
  </si>
  <si>
    <t>1 08 04000 01 0000 110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</si>
  <si>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</si>
  <si>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</si>
  <si>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</si>
  <si>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ИСПОЛЬЗОВАНИЯ ИМУЩЕСТВА, НАХОДЯЩЕГОСЯ В ГОСУДАРСТВЕННОЙ И МУНИЦИПАЛЬНОЙ СОБСТВЕННОСТИ</t>
  </si>
  <si>
    <t>БЕЗВОЗМЕЗДНЫЕ ПОСТУПЛЕНИЯ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</si>
  <si>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</si>
  <si>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Перечень главных администраторов источников финансирования 
</t>
  </si>
  <si>
    <t>Код главы</t>
  </si>
  <si>
    <t>Код группы, подгруппы, статьи и вида источников</t>
  </si>
  <si>
    <t>Приложение №4</t>
  </si>
  <si>
    <t>01 05 02 01 10 0000 510</t>
  </si>
  <si>
    <t>01 05 02 01 10 0000 610</t>
  </si>
  <si>
    <t>Перечень   главных  администраторов доходов</t>
  </si>
  <si>
    <t>Приложение №3</t>
  </si>
  <si>
    <t>Рз</t>
  </si>
  <si>
    <t>ПР</t>
  </si>
  <si>
    <t>ВР</t>
  </si>
  <si>
    <t>Сумма</t>
  </si>
  <si>
    <t>ГРБС</t>
  </si>
  <si>
    <t>001</t>
  </si>
  <si>
    <t>01</t>
  </si>
  <si>
    <t>02</t>
  </si>
  <si>
    <t>100</t>
  </si>
  <si>
    <t>В С Е Г О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</si>
  <si>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</si>
  <si>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</si>
  <si>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04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</si>
  <si>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</si>
  <si>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</si>
  <si>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</si>
  <si>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</si>
  <si>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</si>
  <si>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06</t>
  </si>
  <si>
    <t>Межбюджетные трансферты</t>
  </si>
  <si>
    <t>500</t>
  </si>
  <si>
    <t>Обеспечение проведения выборов и референдумов</t>
  </si>
  <si>
    <t>07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</si>
  <si>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</si>
  <si>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</si>
  <si>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 органов местного самоуправления</t>
  </si>
  <si>
    <t xml:space="preserve">Резервные фонды </t>
  </si>
  <si>
    <t>Другие общегосударственные вопросы</t>
  </si>
  <si>
    <t>13</t>
  </si>
  <si>
    <t>05 0</t>
  </si>
  <si>
    <t>09 0</t>
  </si>
  <si>
    <t>Обеспечение деятельности и выполнение функций муниципального казенного учреждения «Управление хозяйственного и транспортного обеспечения администрации _____________кого сельсовета Рыльского района Курской области»</t>
  </si>
  <si>
    <t>Прочие расходы по Администрации</t>
  </si>
  <si>
    <t>НАЦИОНАЛЬНАЯ ОБОРОНА</t>
  </si>
  <si>
    <t>Мобилизационная и вневойсковая подготовка</t>
  </si>
  <si>
    <t>03</t>
  </si>
  <si>
    <t>НАЦИОНАЛЬНАЯ БЕЗОПАСНОСТЬ И ПРАВООХРАНИТЕЛЬНАЯ ДЕЯТЕЛЬНОСТЬ</t>
  </si>
  <si>
    <t>600</t>
  </si>
  <si>
    <t>Предоставление субсидий бюджетным, автономным учреждениям и иным некоммерческим организациям</t>
  </si>
  <si>
    <t>Другие вопросы в области национальной безопасности и правоохранительной деятельности</t>
  </si>
  <si>
    <t>12 0</t>
  </si>
  <si>
    <t>14</t>
  </si>
  <si>
    <t>НАЦИОНАЛЬНАЯ ЭКОНОМИКА</t>
  </si>
  <si>
    <t>Другие вопросы в области национальной экономики</t>
  </si>
  <si>
    <t>12</t>
  </si>
  <si>
    <t>Обеспечение условий для развития малого и среднего предпринимательства на территории Курской области</t>
  </si>
  <si>
    <t>ЖИЛИЩНО-КОММУНАЛЬНОЕ ХОЯЙСТВО</t>
  </si>
  <si>
    <t>05</t>
  </si>
  <si>
    <t>Коммунальное хозяйство</t>
  </si>
  <si>
    <t>Благоустройство</t>
  </si>
  <si>
    <t>Использовать при передаче полномочий от района</t>
  </si>
  <si>
    <t>требует корректировки</t>
  </si>
  <si>
    <t xml:space="preserve">Подпрограмма «Организация благоустройства территории поселения» </t>
  </si>
  <si>
    <t xml:space="preserve">КУЛЬТУРА, КИНЕМАТОГРАФИЯ </t>
  </si>
  <si>
    <t>08</t>
  </si>
  <si>
    <t>Культура</t>
  </si>
  <si>
    <t>СОЦИАЛЬНАЯ ПОЛИТИКА</t>
  </si>
  <si>
    <t>Пенсионное обеспечение</t>
  </si>
  <si>
    <t>Выплата пенсий за выслугу лет и доплат к пенсиям муниципальных служащих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</si>
  <si>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</si>
  <si>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</si>
  <si>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</si>
  <si>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</si>
  <si>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Отдельные мероприятия по другим видам транспорта</t>
  </si>
  <si>
    <t>ОБРАЗОВАНИЕ</t>
  </si>
  <si>
    <t>Молодежная политика и оздоровление детей</t>
  </si>
  <si>
    <t xml:space="preserve">08 1 </t>
  </si>
  <si>
    <t>Муниципальная программа __________________________ сельсовета Рыльского района Курской области «Повышение эффективности работы с молодежью, развитие физической культуры и спорта в _____________________ сельсовете Рыльского района Курской области на 2014 – 2018 годы»</t>
  </si>
  <si>
    <t>Подпрограмма «Повышение эффективности реализации молодежной политики» муниципальной программы  __________________________ сельсовета Рыльского района Курской области «Повышение эффективности работы с молодежью, развитие физической культуры и спорта в _____________________ сельсовете Рыльского района Курской области на 2014 – 2018 годы»</t>
  </si>
  <si>
    <t>ФИЗИЧЕСКАЯ КУЛЬТУРА И СПОРТ</t>
  </si>
  <si>
    <t>Массовый спорт</t>
  </si>
  <si>
    <t>11</t>
  </si>
  <si>
    <t xml:space="preserve">08 2 </t>
  </si>
  <si>
    <t>Курской области на 2015 год и  плановый период 2016 и 2017 годов"</t>
  </si>
  <si>
    <t>тыс.руб.</t>
  </si>
  <si>
    <t>ЦСР</t>
  </si>
  <si>
    <t>Наименование</t>
  </si>
  <si>
    <t>01 0</t>
  </si>
  <si>
    <t>0000</t>
  </si>
  <si>
    <t>01 1</t>
  </si>
  <si>
    <t>1401</t>
  </si>
  <si>
    <t>Расходы на обеспечение деятельности (оказание услуг) муниципальных учреждений</t>
  </si>
  <si>
    <t>1443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</si>
  <si>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</si>
  <si>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1444</t>
  </si>
  <si>
    <t xml:space="preserve">Создание условий для организации досуга и обеспечения жителей поселения услугами организаций культуры </t>
  </si>
  <si>
    <t>1402</t>
  </si>
  <si>
    <t>Обеспечение деятельности и выполнение функций органов местного самоуправления</t>
  </si>
  <si>
    <t>02 0</t>
  </si>
  <si>
    <t>02 1</t>
  </si>
  <si>
    <t>1445</t>
  </si>
  <si>
    <t>05 1</t>
  </si>
  <si>
    <t>Мероприятия в области энергосбережения</t>
  </si>
  <si>
    <t xml:space="preserve">07 0 </t>
  </si>
  <si>
    <t>07 1</t>
  </si>
  <si>
    <t>1433</t>
  </si>
  <si>
    <t>Мероприятия по благоустройству</t>
  </si>
  <si>
    <t>1455</t>
  </si>
  <si>
    <t>Озеленение</t>
  </si>
  <si>
    <t xml:space="preserve">08 0 </t>
  </si>
  <si>
    <t>1414</t>
  </si>
  <si>
    <t>Реализация мероприятий в сфере молодежной политики</t>
  </si>
  <si>
    <t>1406</t>
  </si>
  <si>
    <t>1407</t>
  </si>
  <si>
    <t>09 1</t>
  </si>
  <si>
    <t>1437</t>
  </si>
  <si>
    <t>Мероприятия, направленные на развитие муниципальной службы</t>
  </si>
  <si>
    <t>1426</t>
  </si>
  <si>
    <t>12 1</t>
  </si>
  <si>
    <t>1435</t>
  </si>
  <si>
    <t>Реализация мероприятий направленных на обеспечение правопорядка на территории муниципального образования</t>
  </si>
  <si>
    <t>13 0</t>
  </si>
  <si>
    <t>13 1</t>
  </si>
  <si>
    <t>1415</t>
  </si>
  <si>
    <t>Расходы муниципального образования на обеспечения мер правовой и социальной защиты добровольных пожарных и поддержки общественных объединений пожарной охраны на территории муниципального образования</t>
  </si>
  <si>
    <t>15 0</t>
  </si>
  <si>
    <t>Муниципальная программа «Развитие экономики муниципального образования»</t>
  </si>
  <si>
    <t>15 1</t>
  </si>
  <si>
    <t>Подпрограмма «Создание благоприятных условий для привлечения инвестиций в экономику муниципального района» муниципальной программы «Развитие экономики муниципального образования»</t>
  </si>
  <si>
    <t>1480</t>
  </si>
  <si>
    <t>Создание благоприятных условий для привлечения инвестиций в экономику МО и формирование благоприятного инвестиционного климата</t>
  </si>
  <si>
    <t>15 2</t>
  </si>
  <si>
    <t>Подпрограмма «Содействие развитию малого и среднего предпринимательства» муниципальной программы «Развитие экономики муниципального образования»</t>
  </si>
  <si>
    <t>1196</t>
  </si>
  <si>
    <t>1405</t>
  </si>
  <si>
    <t>Обеспечение условий для развития малого и среднего предпринимательства на территории муниципального образования</t>
  </si>
  <si>
    <t>16 0</t>
  </si>
  <si>
    <t>16 1</t>
  </si>
  <si>
    <t>1429</t>
  </si>
  <si>
    <t>Капитальные вложения  в объекты муниципальной собственности</t>
  </si>
  <si>
    <t>71 0</t>
  </si>
  <si>
    <t>Обеспечение функционирования главы муниципального образования</t>
  </si>
  <si>
    <t>71 1</t>
  </si>
  <si>
    <t>Глава муниципального образования</t>
  </si>
  <si>
    <t>73 0</t>
  </si>
  <si>
    <t>Обеспечение функционирования местных администраций</t>
  </si>
  <si>
    <t>73 1</t>
  </si>
  <si>
    <t>Обеспечение деятельности администрации муниципального образования</t>
  </si>
  <si>
    <t>74 0</t>
  </si>
  <si>
    <t>Обеспечение деятельности контрольно-счетных органов муниципального образования</t>
  </si>
  <si>
    <t>74 1</t>
  </si>
  <si>
    <t>Руководитель контрольно-счетного органа муниципального образования</t>
  </si>
  <si>
    <t>74 2</t>
  </si>
  <si>
    <t>Аудиторы контрольно-счетного органа муниципального образования</t>
  </si>
  <si>
    <t>74 3</t>
  </si>
  <si>
    <t>Аппарат контрольно-счетного органа муниципального образования</t>
  </si>
  <si>
    <t>1467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</si>
</sst>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#,##0.00_р_."/>
  </numFmts>
  <fonts count="69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name val="Helv"/>
    </font>
    <font>
      <b/>
      <sz val="14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sz val="12"/>
      <name val="Arial Cyr"/>
      <family val="2"/>
      <charset val="204"/>
    </font>
    <font>
      <sz val="13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Arial Cyr"/>
      <charset val="204"/>
    </font>
    <font>
      <sz val="11"/>
      <name val="Calibri"/>
      <family val="2"/>
      <charset val="204"/>
    </font>
    <font>
      <sz val="12"/>
      <name val="Palatino Linotype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5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11"/>
        <bgColor indexed="9"/>
      </patternFill>
    </fill>
    <fill>
      <patternFill patternType="solid">
        <fgColor indexed="14"/>
        <bgColor indexed="9"/>
      </patternFill>
    </fill>
    <fill>
      <patternFill patternType="solid">
        <fgColor indexed="45"/>
        <bgColor indexed="9"/>
      </patternFill>
    </fill>
    <fill>
      <patternFill patternType="solid">
        <fgColor indexed="2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0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46"/>
        <b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6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12"/>
        <bgColor indexed="9"/>
      </patternFill>
    </fill>
    <fill>
      <patternFill patternType="solid">
        <fgColor indexed="1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0" borderId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67" fillId="0" borderId="0"/>
    <xf numFmtId="0" fontId="67" fillId="0" borderId="0"/>
    <xf numFmtId="0" fontId="65" fillId="0" borderId="0"/>
    <xf numFmtId="0" fontId="68" fillId="0" borderId="0"/>
    <xf numFmtId="0" fontId="35" fillId="0" borderId="0"/>
    <xf numFmtId="0" fontId="1" fillId="0" borderId="0"/>
    <xf numFmtId="0" fontId="1" fillId="0" borderId="0"/>
    <xf numFmtId="0" fontId="32" fillId="0" borderId="0"/>
    <xf numFmtId="0" fontId="36" fillId="0" borderId="0"/>
    <xf numFmtId="0" fontId="36" fillId="0" borderId="0"/>
    <xf numFmtId="0" fontId="31" fillId="0" borderId="0"/>
    <xf numFmtId="0" fontId="41" fillId="0" borderId="0"/>
    <xf numFmtId="0" fontId="13" fillId="0" borderId="0"/>
    <xf numFmtId="0" fontId="36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43" fontId="47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1298">
    <xf numFmtId="0" fontId="0" fillId="0" borderId="0" xfId="0"/>
    <xf numFmtId="0" fontId="0" fillId="0" borderId="0" xfId="0" applyFill="1"/>
    <xf numFmtId="49" fontId="22" fillId="24" borderId="10" xfId="0" applyNumberFormat="1" applyFont="1" applyFill="1" applyBorder="1" applyAlignment="1">
      <alignment horizontal="right" vertical="center" wrapText="1"/>
    </xf>
    <xf numFmtId="49" fontId="22" fillId="24" borderId="11" xfId="0" applyNumberFormat="1" applyFont="1" applyFill="1" applyBorder="1" applyAlignment="1">
      <alignment vertical="center" wrapText="1"/>
    </xf>
    <xf numFmtId="49" fontId="21" fillId="25" borderId="10" xfId="0" applyNumberFormat="1" applyFont="1" applyFill="1" applyBorder="1" applyAlignment="1">
      <alignment horizontal="right" vertical="center" wrapText="1"/>
    </xf>
    <xf numFmtId="49" fontId="21" fillId="25" borderId="11" xfId="0" applyNumberFormat="1" applyFont="1" applyFill="1" applyBorder="1" applyAlignment="1">
      <alignment vertical="center" wrapText="1"/>
    </xf>
    <xf numFmtId="49" fontId="21" fillId="26" borderId="10" xfId="0" applyNumberFormat="1" applyFont="1" applyFill="1" applyBorder="1" applyAlignment="1">
      <alignment horizontal="right" vertical="center" wrapText="1"/>
    </xf>
    <xf numFmtId="49" fontId="21" fillId="26" borderId="11" xfId="0" applyNumberFormat="1" applyFont="1" applyFill="1" applyBorder="1" applyAlignment="1">
      <alignment vertical="center" wrapText="1"/>
    </xf>
    <xf numFmtId="0" fontId="24" fillId="0" borderId="0" xfId="50" applyFont="1" applyFill="1"/>
    <xf numFmtId="0" fontId="25" fillId="0" borderId="0" xfId="50" applyFont="1" applyFill="1" applyAlignment="1">
      <alignment vertical="center"/>
    </xf>
    <xf numFmtId="49" fontId="21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vertical="center"/>
    </xf>
    <xf numFmtId="2" fontId="21" fillId="0" borderId="0" xfId="0" applyNumberFormat="1" applyFont="1" applyAlignment="1">
      <alignment vertical="center" wrapText="1"/>
    </xf>
    <xf numFmtId="2" fontId="21" fillId="25" borderId="12" xfId="56" applyNumberFormat="1" applyFont="1" applyFill="1" applyBorder="1" applyAlignment="1">
      <alignment horizontal="left" vertical="center" wrapText="1"/>
    </xf>
    <xf numFmtId="2" fontId="22" fillId="24" borderId="12" xfId="56" applyNumberFormat="1" applyFont="1" applyFill="1" applyBorder="1" applyAlignment="1">
      <alignment horizontal="left" vertical="center" wrapText="1"/>
    </xf>
    <xf numFmtId="49" fontId="22" fillId="24" borderId="13" xfId="56" applyNumberFormat="1" applyFont="1" applyFill="1" applyBorder="1" applyAlignment="1">
      <alignment horizontal="center" vertical="center" wrapText="1"/>
    </xf>
    <xf numFmtId="49" fontId="21" fillId="0" borderId="13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2" fillId="27" borderId="14" xfId="0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49" fontId="21" fillId="0" borderId="15" xfId="0" applyNumberFormat="1" applyFont="1" applyFill="1" applyBorder="1" applyAlignment="1">
      <alignment horizontal="center" vertical="center" wrapText="1"/>
    </xf>
    <xf numFmtId="49" fontId="21" fillId="27" borderId="13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/>
    </xf>
    <xf numFmtId="49" fontId="21" fillId="0" borderId="0" xfId="0" applyNumberFormat="1" applyFont="1" applyAlignment="1">
      <alignment horizontal="center"/>
    </xf>
    <xf numFmtId="49" fontId="21" fillId="25" borderId="13" xfId="56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/>
    <xf numFmtId="49" fontId="21" fillId="28" borderId="13" xfId="0" applyNumberFormat="1" applyFont="1" applyFill="1" applyBorder="1" applyAlignment="1">
      <alignment horizontal="center" vertical="center" wrapText="1"/>
    </xf>
    <xf numFmtId="49" fontId="22" fillId="29" borderId="13" xfId="0" applyNumberFormat="1" applyFont="1" applyFill="1" applyBorder="1" applyAlignment="1">
      <alignment horizontal="center" vertical="center" wrapText="1"/>
    </xf>
    <xf numFmtId="49" fontId="21" fillId="30" borderId="13" xfId="0" applyNumberFormat="1" applyFont="1" applyFill="1" applyBorder="1" applyAlignment="1">
      <alignment horizontal="center" vertical="center" wrapText="1"/>
    </xf>
    <xf numFmtId="49" fontId="22" fillId="30" borderId="13" xfId="0" applyNumberFormat="1" applyFont="1" applyFill="1" applyBorder="1" applyAlignment="1">
      <alignment horizontal="center" vertical="center" wrapText="1"/>
    </xf>
    <xf numFmtId="49" fontId="22" fillId="31" borderId="13" xfId="0" applyNumberFormat="1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vertical="center" wrapText="1"/>
    </xf>
    <xf numFmtId="0" fontId="27" fillId="0" borderId="0" xfId="56" applyFont="1" applyFill="1" applyAlignment="1">
      <alignment vertical="center"/>
    </xf>
    <xf numFmtId="0" fontId="21" fillId="0" borderId="13" xfId="0" applyFont="1" applyFill="1" applyBorder="1" applyAlignment="1">
      <alignment horizontal="left" vertical="center" wrapText="1"/>
    </xf>
    <xf numFmtId="49" fontId="22" fillId="24" borderId="16" xfId="0" applyNumberFormat="1" applyFont="1" applyFill="1" applyBorder="1" applyAlignment="1">
      <alignment horizontal="right" vertical="center" wrapText="1"/>
    </xf>
    <xf numFmtId="49" fontId="22" fillId="24" borderId="17" xfId="0" applyNumberFormat="1" applyFont="1" applyFill="1" applyBorder="1" applyAlignment="1">
      <alignment vertical="center" wrapText="1"/>
    </xf>
    <xf numFmtId="49" fontId="21" fillId="0" borderId="11" xfId="0" applyNumberFormat="1" applyFont="1" applyFill="1" applyBorder="1" applyAlignment="1">
      <alignment vertical="center" wrapText="1"/>
    </xf>
    <xf numFmtId="49" fontId="22" fillId="24" borderId="12" xfId="0" applyNumberFormat="1" applyFont="1" applyFill="1" applyBorder="1" applyAlignment="1">
      <alignment horizontal="right" vertical="center" wrapText="1"/>
    </xf>
    <xf numFmtId="49" fontId="22" fillId="24" borderId="18" xfId="0" applyNumberFormat="1" applyFont="1" applyFill="1" applyBorder="1" applyAlignment="1">
      <alignment vertical="center" wrapText="1"/>
    </xf>
    <xf numFmtId="49" fontId="23" fillId="26" borderId="10" xfId="0" applyNumberFormat="1" applyFont="1" applyFill="1" applyBorder="1" applyAlignment="1">
      <alignment horizontal="right" vertical="center" wrapText="1"/>
    </xf>
    <xf numFmtId="49" fontId="23" fillId="26" borderId="11" xfId="0" applyNumberFormat="1" applyFont="1" applyFill="1" applyBorder="1" applyAlignment="1">
      <alignment vertical="center" wrapText="1"/>
    </xf>
    <xf numFmtId="2" fontId="21" fillId="32" borderId="12" xfId="56" applyNumberFormat="1" applyFont="1" applyFill="1" applyBorder="1" applyAlignment="1">
      <alignment horizontal="left" vertical="center" wrapText="1"/>
    </xf>
    <xf numFmtId="49" fontId="21" fillId="32" borderId="13" xfId="56" applyNumberFormat="1" applyFont="1" applyFill="1" applyBorder="1" applyAlignment="1">
      <alignment horizontal="center" vertical="center" wrapText="1"/>
    </xf>
    <xf numFmtId="49" fontId="21" fillId="32" borderId="10" xfId="0" applyNumberFormat="1" applyFont="1" applyFill="1" applyBorder="1" applyAlignment="1">
      <alignment horizontal="right" vertical="center" wrapText="1"/>
    </xf>
    <xf numFmtId="49" fontId="21" fillId="32" borderId="11" xfId="0" applyNumberFormat="1" applyFont="1" applyFill="1" applyBorder="1" applyAlignment="1">
      <alignment vertical="center" wrapText="1"/>
    </xf>
    <xf numFmtId="49" fontId="21" fillId="32" borderId="13" xfId="0" applyNumberFormat="1" applyFont="1" applyFill="1" applyBorder="1" applyAlignment="1">
      <alignment horizontal="center" vertical="center" wrapText="1"/>
    </xf>
    <xf numFmtId="49" fontId="23" fillId="32" borderId="10" xfId="0" applyNumberFormat="1" applyFont="1" applyFill="1" applyBorder="1" applyAlignment="1">
      <alignment horizontal="right" vertical="center" wrapText="1"/>
    </xf>
    <xf numFmtId="49" fontId="23" fillId="32" borderId="11" xfId="0" applyNumberFormat="1" applyFont="1" applyFill="1" applyBorder="1" applyAlignment="1">
      <alignment vertical="center" wrapText="1"/>
    </xf>
    <xf numFmtId="49" fontId="22" fillId="27" borderId="16" xfId="0" applyNumberFormat="1" applyFont="1" applyFill="1" applyBorder="1" applyAlignment="1">
      <alignment horizontal="center" vertical="center" wrapText="1"/>
    </xf>
    <xf numFmtId="0" fontId="22" fillId="27" borderId="16" xfId="0" applyFont="1" applyFill="1" applyBorder="1" applyAlignment="1">
      <alignment horizontal="right" vertical="center" wrapText="1"/>
    </xf>
    <xf numFmtId="0" fontId="22" fillId="27" borderId="17" xfId="0" applyFont="1" applyFill="1" applyBorder="1" applyAlignment="1">
      <alignment horizontal="center" vertical="center" wrapText="1"/>
    </xf>
    <xf numFmtId="49" fontId="22" fillId="27" borderId="17" xfId="0" applyNumberFormat="1" applyFont="1" applyFill="1" applyBorder="1" applyAlignment="1">
      <alignment horizontal="center" vertical="center" wrapText="1"/>
    </xf>
    <xf numFmtId="164" fontId="22" fillId="27" borderId="1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2" fontId="23" fillId="32" borderId="12" xfId="56" applyNumberFormat="1" applyFont="1" applyFill="1" applyBorder="1" applyAlignment="1">
      <alignment horizontal="left" vertical="center" wrapText="1"/>
    </xf>
    <xf numFmtId="49" fontId="23" fillId="32" borderId="13" xfId="56" applyNumberFormat="1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0" borderId="13" xfId="0" applyFont="1" applyFill="1" applyBorder="1" applyAlignment="1">
      <alignment vertical="center" wrapText="1"/>
    </xf>
    <xf numFmtId="49" fontId="21" fillId="25" borderId="12" xfId="0" applyNumberFormat="1" applyFont="1" applyFill="1" applyBorder="1" applyAlignment="1">
      <alignment horizontal="right" vertical="center" wrapText="1"/>
    </xf>
    <xf numFmtId="49" fontId="21" fillId="25" borderId="18" xfId="0" applyNumberFormat="1" applyFont="1" applyFill="1" applyBorder="1" applyAlignment="1">
      <alignment vertical="center" wrapText="1"/>
    </xf>
    <xf numFmtId="49" fontId="21" fillId="32" borderId="12" xfId="0" applyNumberFormat="1" applyFont="1" applyFill="1" applyBorder="1" applyAlignment="1">
      <alignment horizontal="right" vertical="center" wrapText="1"/>
    </xf>
    <xf numFmtId="49" fontId="21" fillId="32" borderId="18" xfId="0" applyNumberFormat="1" applyFont="1" applyFill="1" applyBorder="1" applyAlignment="1">
      <alignment vertical="center" wrapText="1"/>
    </xf>
    <xf numFmtId="49" fontId="21" fillId="26" borderId="12" xfId="0" applyNumberFormat="1" applyFont="1" applyFill="1" applyBorder="1" applyAlignment="1">
      <alignment horizontal="right" vertical="center" wrapText="1"/>
    </xf>
    <xf numFmtId="49" fontId="21" fillId="26" borderId="18" xfId="0" applyNumberFormat="1" applyFont="1" applyFill="1" applyBorder="1" applyAlignment="1">
      <alignment vertical="center" wrapText="1"/>
    </xf>
    <xf numFmtId="0" fontId="22" fillId="30" borderId="13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6" xfId="0" applyFont="1" applyFill="1" applyBorder="1" applyAlignment="1">
      <alignment horizontal="right" vertical="center" wrapText="1"/>
    </xf>
    <xf numFmtId="0" fontId="21" fillId="25" borderId="13" xfId="0" applyFont="1" applyFill="1" applyBorder="1" applyAlignment="1">
      <alignment vertical="center" wrapText="1"/>
    </xf>
    <xf numFmtId="0" fontId="21" fillId="25" borderId="12" xfId="0" applyFont="1" applyFill="1" applyBorder="1" applyAlignment="1">
      <alignment horizontal="center" vertical="center" wrapText="1"/>
    </xf>
    <xf numFmtId="0" fontId="21" fillId="25" borderId="16" xfId="0" applyFont="1" applyFill="1" applyBorder="1" applyAlignment="1">
      <alignment horizontal="right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26" borderId="16" xfId="0" applyFont="1" applyFill="1" applyBorder="1" applyAlignment="1">
      <alignment horizontal="right" vertical="center" wrapText="1"/>
    </xf>
    <xf numFmtId="0" fontId="21" fillId="26" borderId="17" xfId="0" applyFont="1" applyFill="1" applyBorder="1" applyAlignment="1">
      <alignment horizontal="left" vertical="center" wrapText="1"/>
    </xf>
    <xf numFmtId="0" fontId="21" fillId="32" borderId="12" xfId="0" applyFont="1" applyFill="1" applyBorder="1" applyAlignment="1">
      <alignment horizontal="center" vertical="center" wrapText="1"/>
    </xf>
    <xf numFmtId="0" fontId="21" fillId="32" borderId="12" xfId="0" applyFont="1" applyFill="1" applyBorder="1" applyAlignment="1">
      <alignment horizontal="right" vertical="center" wrapText="1"/>
    </xf>
    <xf numFmtId="0" fontId="21" fillId="32" borderId="18" xfId="0" applyFont="1" applyFill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1" fillId="25" borderId="19" xfId="0" applyFont="1" applyFill="1" applyBorder="1" applyAlignment="1">
      <alignment horizontal="right" vertical="center" wrapText="1"/>
    </xf>
    <xf numFmtId="0" fontId="21" fillId="25" borderId="20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right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27" borderId="16" xfId="0" applyFont="1" applyFill="1" applyBorder="1" applyAlignment="1">
      <alignment horizontal="right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0" fontId="22" fillId="24" borderId="13" xfId="0" applyFont="1" applyFill="1" applyBorder="1" applyAlignment="1">
      <alignment vertical="center" wrapText="1"/>
    </xf>
    <xf numFmtId="0" fontId="22" fillId="24" borderId="12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vertical="center" wrapText="1"/>
    </xf>
    <xf numFmtId="0" fontId="22" fillId="35" borderId="23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right" vertical="center" wrapText="1"/>
    </xf>
    <xf numFmtId="0" fontId="21" fillId="32" borderId="20" xfId="0" applyFont="1" applyFill="1" applyBorder="1" applyAlignment="1">
      <alignment horizontal="center" vertical="center" wrapText="1"/>
    </xf>
    <xf numFmtId="0" fontId="21" fillId="36" borderId="12" xfId="0" applyFont="1" applyFill="1" applyBorder="1" applyAlignment="1">
      <alignment horizontal="right" vertical="center" wrapText="1"/>
    </xf>
    <xf numFmtId="0" fontId="21" fillId="36" borderId="16" xfId="0" applyFont="1" applyFill="1" applyBorder="1" applyAlignment="1">
      <alignment horizontal="right" vertical="center" wrapText="1"/>
    </xf>
    <xf numFmtId="49" fontId="25" fillId="37" borderId="13" xfId="0" applyNumberFormat="1" applyFont="1" applyFill="1" applyBorder="1" applyAlignment="1">
      <alignment horizontal="center" vertical="center" wrapText="1"/>
    </xf>
    <xf numFmtId="49" fontId="25" fillId="37" borderId="12" xfId="0" applyNumberFormat="1" applyFont="1" applyFill="1" applyBorder="1" applyAlignment="1">
      <alignment horizontal="center" vertical="center" wrapText="1"/>
    </xf>
    <xf numFmtId="0" fontId="25" fillId="37" borderId="12" xfId="0" applyFont="1" applyFill="1" applyBorder="1" applyAlignment="1">
      <alignment horizontal="center" vertical="center" wrapText="1"/>
    </xf>
    <xf numFmtId="0" fontId="25" fillId="37" borderId="18" xfId="0" applyFont="1" applyFill="1" applyBorder="1" applyAlignment="1">
      <alignment horizontal="center" vertical="center" wrapText="1"/>
    </xf>
    <xf numFmtId="49" fontId="25" fillId="37" borderId="18" xfId="0" applyNumberFormat="1" applyFont="1" applyFill="1" applyBorder="1" applyAlignment="1">
      <alignment horizontal="center" vertical="center" wrapText="1"/>
    </xf>
    <xf numFmtId="49" fontId="25" fillId="33" borderId="13" xfId="0" applyNumberFormat="1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49" fontId="23" fillId="32" borderId="13" xfId="0" applyNumberFormat="1" applyFont="1" applyFill="1" applyBorder="1" applyAlignment="1">
      <alignment horizontal="center" vertical="center" wrapText="1"/>
    </xf>
    <xf numFmtId="49" fontId="22" fillId="37" borderId="13" xfId="48" applyNumberFormat="1" applyFont="1" applyFill="1" applyBorder="1" applyAlignment="1">
      <alignment horizontal="center" vertical="center" wrapText="1"/>
    </xf>
    <xf numFmtId="0" fontId="23" fillId="0" borderId="0" xfId="50" applyFont="1" applyFill="1" applyAlignment="1">
      <alignment horizontal="center" vertical="center"/>
    </xf>
    <xf numFmtId="49" fontId="22" fillId="33" borderId="13" xfId="48" applyNumberFormat="1" applyFont="1" applyFill="1" applyBorder="1" applyAlignment="1">
      <alignment horizontal="center" vertical="center" wrapText="1"/>
    </xf>
    <xf numFmtId="49" fontId="21" fillId="24" borderId="13" xfId="0" applyNumberFormat="1" applyFont="1" applyFill="1" applyBorder="1" applyAlignment="1">
      <alignment horizontal="center" vertical="center" wrapText="1"/>
    </xf>
    <xf numFmtId="49" fontId="21" fillId="25" borderId="13" xfId="0" applyNumberFormat="1" applyFont="1" applyFill="1" applyBorder="1" applyAlignment="1">
      <alignment horizontal="center" vertical="center" wrapText="1"/>
    </xf>
    <xf numFmtId="49" fontId="21" fillId="0" borderId="13" xfId="48" applyNumberFormat="1" applyFont="1" applyFill="1" applyBorder="1" applyAlignment="1">
      <alignment horizontal="center" vertical="center" wrapText="1"/>
    </xf>
    <xf numFmtId="0" fontId="22" fillId="37" borderId="13" xfId="0" applyFont="1" applyFill="1" applyBorder="1" applyAlignment="1">
      <alignment vertical="center" wrapText="1"/>
    </xf>
    <xf numFmtId="0" fontId="23" fillId="0" borderId="0" xfId="50" applyFont="1" applyFill="1" applyAlignment="1">
      <alignment vertical="center"/>
    </xf>
    <xf numFmtId="0" fontId="21" fillId="32" borderId="13" xfId="0" applyFont="1" applyFill="1" applyBorder="1" applyAlignment="1">
      <alignment horizontal="left" vertical="center" wrapText="1"/>
    </xf>
    <xf numFmtId="49" fontId="21" fillId="32" borderId="13" xfId="48" applyNumberFormat="1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left" vertical="center" wrapText="1"/>
    </xf>
    <xf numFmtId="49" fontId="23" fillId="34" borderId="13" xfId="0" applyNumberFormat="1" applyFont="1" applyFill="1" applyBorder="1" applyAlignment="1">
      <alignment horizontal="center" vertical="center" wrapText="1"/>
    </xf>
    <xf numFmtId="49" fontId="22" fillId="24" borderId="13" xfId="0" applyNumberFormat="1" applyFont="1" applyFill="1" applyBorder="1" applyAlignment="1">
      <alignment horizontal="center" vertical="center" wrapText="1"/>
    </xf>
    <xf numFmtId="0" fontId="25" fillId="0" borderId="0" xfId="50" applyFont="1" applyFill="1" applyAlignment="1">
      <alignment horizontal="center" vertical="center"/>
    </xf>
    <xf numFmtId="49" fontId="25" fillId="35" borderId="13" xfId="0" applyNumberFormat="1" applyFont="1" applyFill="1" applyBorder="1" applyAlignment="1">
      <alignment horizontal="center" vertical="center" wrapText="1"/>
    </xf>
    <xf numFmtId="0" fontId="23" fillId="32" borderId="13" xfId="0" applyFont="1" applyFill="1" applyBorder="1" applyAlignment="1">
      <alignment vertical="center" wrapText="1"/>
    </xf>
    <xf numFmtId="0" fontId="22" fillId="37" borderId="12" xfId="0" applyFont="1" applyFill="1" applyBorder="1" applyAlignment="1">
      <alignment horizontal="center" vertical="center" wrapText="1"/>
    </xf>
    <xf numFmtId="0" fontId="22" fillId="37" borderId="16" xfId="0" applyFont="1" applyFill="1" applyBorder="1" applyAlignment="1">
      <alignment horizontal="center" vertical="center" wrapText="1"/>
    </xf>
    <xf numFmtId="0" fontId="22" fillId="37" borderId="17" xfId="0" applyFont="1" applyFill="1" applyBorder="1" applyAlignment="1">
      <alignment horizontal="center" vertical="center" wrapText="1"/>
    </xf>
    <xf numFmtId="0" fontId="22" fillId="29" borderId="13" xfId="0" applyFont="1" applyFill="1" applyBorder="1" applyAlignment="1">
      <alignment vertical="center" wrapText="1"/>
    </xf>
    <xf numFmtId="49" fontId="22" fillId="29" borderId="12" xfId="0" applyNumberFormat="1" applyFont="1" applyFill="1" applyBorder="1" applyAlignment="1">
      <alignment horizontal="center" vertical="center" wrapText="1"/>
    </xf>
    <xf numFmtId="49" fontId="22" fillId="30" borderId="12" xfId="0" applyNumberFormat="1" applyFont="1" applyFill="1" applyBorder="1" applyAlignment="1">
      <alignment horizontal="center" vertical="center" wrapText="1"/>
    </xf>
    <xf numFmtId="0" fontId="22" fillId="30" borderId="10" xfId="0" applyFont="1" applyFill="1" applyBorder="1" applyAlignment="1">
      <alignment horizontal="right" vertical="center" wrapText="1"/>
    </xf>
    <xf numFmtId="49" fontId="22" fillId="30" borderId="11" xfId="0" applyNumberFormat="1" applyFont="1" applyFill="1" applyBorder="1" applyAlignment="1">
      <alignment vertical="center" wrapText="1"/>
    </xf>
    <xf numFmtId="0" fontId="22" fillId="37" borderId="18" xfId="0" applyFont="1" applyFill="1" applyBorder="1" applyAlignment="1">
      <alignment horizontal="center" vertical="center" wrapText="1"/>
    </xf>
    <xf numFmtId="2" fontId="23" fillId="25" borderId="12" xfId="56" applyNumberFormat="1" applyFont="1" applyFill="1" applyBorder="1" applyAlignment="1">
      <alignment horizontal="left" vertical="center" wrapText="1"/>
    </xf>
    <xf numFmtId="0" fontId="23" fillId="0" borderId="0" xfId="56" applyFont="1" applyFill="1" applyAlignment="1">
      <alignment vertical="center"/>
    </xf>
    <xf numFmtId="49" fontId="23" fillId="25" borderId="13" xfId="56" applyNumberFormat="1" applyFont="1" applyFill="1" applyBorder="1" applyAlignment="1">
      <alignment horizontal="center" vertical="center" wrapText="1"/>
    </xf>
    <xf numFmtId="0" fontId="22" fillId="30" borderId="19" xfId="0" applyFont="1" applyFill="1" applyBorder="1" applyAlignment="1">
      <alignment horizontal="right" vertical="center" wrapText="1"/>
    </xf>
    <xf numFmtId="49" fontId="22" fillId="30" borderId="24" xfId="0" applyNumberFormat="1" applyFont="1" applyFill="1" applyBorder="1" applyAlignment="1">
      <alignment vertical="center" wrapText="1"/>
    </xf>
    <xf numFmtId="49" fontId="23" fillId="25" borderId="10" xfId="0" applyNumberFormat="1" applyFont="1" applyFill="1" applyBorder="1" applyAlignment="1">
      <alignment horizontal="right" vertical="center" wrapText="1"/>
    </xf>
    <xf numFmtId="49" fontId="23" fillId="25" borderId="11" xfId="0" applyNumberFormat="1" applyFont="1" applyFill="1" applyBorder="1" applyAlignment="1">
      <alignment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49" fontId="23" fillId="25" borderId="13" xfId="0" applyNumberFormat="1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0" fontId="25" fillId="33" borderId="13" xfId="0" applyFont="1" applyFill="1" applyBorder="1" applyAlignment="1">
      <alignment horizontal="center" vertical="center" wrapText="1"/>
    </xf>
    <xf numFmtId="0" fontId="25" fillId="37" borderId="13" xfId="0" applyFont="1" applyFill="1" applyBorder="1" applyAlignment="1">
      <alignment vertical="center" wrapText="1"/>
    </xf>
    <xf numFmtId="0" fontId="25" fillId="33" borderId="13" xfId="0" applyFont="1" applyFill="1" applyBorder="1" applyAlignment="1">
      <alignment vertical="center" wrapText="1"/>
    </xf>
    <xf numFmtId="49" fontId="21" fillId="26" borderId="13" xfId="56" applyNumberFormat="1" applyFont="1" applyFill="1" applyBorder="1" applyAlignment="1">
      <alignment horizontal="center" vertical="center" wrapText="1"/>
    </xf>
    <xf numFmtId="0" fontId="25" fillId="35" borderId="13" xfId="0" applyFont="1" applyFill="1" applyBorder="1" applyAlignment="1">
      <alignment vertical="center" wrapText="1"/>
    </xf>
    <xf numFmtId="0" fontId="25" fillId="35" borderId="2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49" fontId="25" fillId="35" borderId="12" xfId="0" applyNumberFormat="1" applyFont="1" applyFill="1" applyBorder="1" applyAlignment="1">
      <alignment horizontal="center" vertical="center" wrapText="1"/>
    </xf>
    <xf numFmtId="49" fontId="25" fillId="35" borderId="18" xfId="0" applyNumberFormat="1" applyFont="1" applyFill="1" applyBorder="1" applyAlignment="1">
      <alignment horizontal="center" vertical="center" wrapText="1"/>
    </xf>
    <xf numFmtId="49" fontId="21" fillId="25" borderId="16" xfId="0" applyNumberFormat="1" applyFont="1" applyFill="1" applyBorder="1" applyAlignment="1">
      <alignment horizontal="right" vertical="center" wrapText="1"/>
    </xf>
    <xf numFmtId="49" fontId="21" fillId="25" borderId="17" xfId="0" applyNumberFormat="1" applyFont="1" applyFill="1" applyBorder="1" applyAlignment="1">
      <alignment vertical="center" wrapText="1"/>
    </xf>
    <xf numFmtId="49" fontId="21" fillId="32" borderId="16" xfId="0" applyNumberFormat="1" applyFont="1" applyFill="1" applyBorder="1" applyAlignment="1">
      <alignment horizontal="right" vertical="center" wrapText="1"/>
    </xf>
    <xf numFmtId="49" fontId="21" fillId="32" borderId="17" xfId="0" applyNumberFormat="1" applyFont="1" applyFill="1" applyBorder="1" applyAlignment="1">
      <alignment vertical="center" wrapText="1"/>
    </xf>
    <xf numFmtId="49" fontId="21" fillId="26" borderId="16" xfId="0" applyNumberFormat="1" applyFont="1" applyFill="1" applyBorder="1" applyAlignment="1">
      <alignment horizontal="right" vertical="center" wrapText="1"/>
    </xf>
    <xf numFmtId="49" fontId="21" fillId="26" borderId="17" xfId="0" applyNumberFormat="1" applyFont="1" applyFill="1" applyBorder="1" applyAlignment="1">
      <alignment vertical="center" wrapText="1"/>
    </xf>
    <xf numFmtId="0" fontId="21" fillId="0" borderId="25" xfId="0" applyFont="1" applyFill="1" applyBorder="1" applyAlignment="1">
      <alignment horizontal="left" vertical="center" wrapText="1"/>
    </xf>
    <xf numFmtId="2" fontId="21" fillId="32" borderId="15" xfId="56" applyNumberFormat="1" applyFont="1" applyFill="1" applyBorder="1" applyAlignment="1">
      <alignment horizontal="left" vertical="center" wrapText="1"/>
    </xf>
    <xf numFmtId="0" fontId="21" fillId="0" borderId="13" xfId="0" applyFont="1" applyBorder="1" applyAlignment="1">
      <alignment vertical="center" wrapText="1"/>
    </xf>
    <xf numFmtId="0" fontId="22" fillId="37" borderId="13" xfId="0" applyFont="1" applyFill="1" applyBorder="1" applyAlignment="1">
      <alignment horizontal="center" vertical="center" wrapText="1"/>
    </xf>
    <xf numFmtId="0" fontId="22" fillId="37" borderId="13" xfId="0" applyFont="1" applyFill="1" applyBorder="1" applyAlignment="1">
      <alignment horizontal="left" vertical="center" wrapText="1"/>
    </xf>
    <xf numFmtId="49" fontId="22" fillId="37" borderId="13" xfId="0" applyNumberFormat="1" applyFont="1" applyFill="1" applyBorder="1" applyAlignment="1">
      <alignment horizontal="center" vertical="center" wrapText="1"/>
    </xf>
    <xf numFmtId="164" fontId="22" fillId="37" borderId="13" xfId="0" applyNumberFormat="1" applyFont="1" applyFill="1" applyBorder="1" applyAlignment="1">
      <alignment horizontal="right" vertical="center" wrapText="1"/>
    </xf>
    <xf numFmtId="0" fontId="23" fillId="0" borderId="0" xfId="50" applyFont="1" applyFill="1" applyAlignment="1">
      <alignment vertical="center" wrapText="1"/>
    </xf>
    <xf numFmtId="164" fontId="22" fillId="33" borderId="13" xfId="0" applyNumberFormat="1" applyFont="1" applyFill="1" applyBorder="1" applyAlignment="1">
      <alignment horizontal="right" vertical="center" wrapText="1"/>
    </xf>
    <xf numFmtId="164" fontId="21" fillId="35" borderId="13" xfId="0" applyNumberFormat="1" applyFont="1" applyFill="1" applyBorder="1" applyAlignment="1">
      <alignment horizontal="right" vertical="center" wrapText="1"/>
    </xf>
    <xf numFmtId="0" fontId="23" fillId="25" borderId="0" xfId="0" applyFont="1" applyFill="1" applyAlignment="1">
      <alignment horizontal="left" vertical="center" wrapText="1"/>
    </xf>
    <xf numFmtId="49" fontId="21" fillId="25" borderId="21" xfId="0" applyNumberFormat="1" applyFont="1" applyFill="1" applyBorder="1" applyAlignment="1">
      <alignment horizontal="center" vertical="center" wrapText="1"/>
    </xf>
    <xf numFmtId="49" fontId="21" fillId="34" borderId="16" xfId="0" applyNumberFormat="1" applyFont="1" applyFill="1" applyBorder="1" applyAlignment="1">
      <alignment horizontal="right" vertical="center" wrapText="1"/>
    </xf>
    <xf numFmtId="49" fontId="21" fillId="34" borderId="17" xfId="0" applyNumberFormat="1" applyFont="1" applyFill="1" applyBorder="1" applyAlignment="1">
      <alignment horizontal="left" vertical="center" wrapText="1"/>
    </xf>
    <xf numFmtId="49" fontId="22" fillId="25" borderId="26" xfId="0" applyNumberFormat="1" applyFont="1" applyFill="1" applyBorder="1" applyAlignment="1">
      <alignment horizontal="center" vertical="center" wrapText="1"/>
    </xf>
    <xf numFmtId="164" fontId="21" fillId="34" borderId="13" xfId="0" applyNumberFormat="1" applyFont="1" applyFill="1" applyBorder="1" applyAlignment="1">
      <alignment horizontal="right" vertical="center" wrapText="1"/>
    </xf>
    <xf numFmtId="49" fontId="21" fillId="0" borderId="21" xfId="0" applyNumberFormat="1" applyFont="1" applyFill="1" applyBorder="1" applyAlignment="1">
      <alignment horizontal="center" vertical="center" wrapText="1"/>
    </xf>
    <xf numFmtId="49" fontId="21" fillId="27" borderId="16" xfId="0" applyNumberFormat="1" applyFont="1" applyFill="1" applyBorder="1" applyAlignment="1">
      <alignment horizontal="right" vertical="center" wrapText="1"/>
    </xf>
    <xf numFmtId="49" fontId="21" fillId="27" borderId="17" xfId="0" applyNumberFormat="1" applyFont="1" applyFill="1" applyBorder="1" applyAlignment="1">
      <alignment horizontal="left" vertical="center" wrapText="1"/>
    </xf>
    <xf numFmtId="49" fontId="21" fillId="0" borderId="26" xfId="0" applyNumberFormat="1" applyFont="1" applyFill="1" applyBorder="1" applyAlignment="1">
      <alignment horizontal="center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0" fontId="21" fillId="32" borderId="26" xfId="0" applyFont="1" applyFill="1" applyBorder="1" applyAlignment="1">
      <alignment horizontal="center" vertical="center" wrapText="1"/>
    </xf>
    <xf numFmtId="49" fontId="21" fillId="32" borderId="21" xfId="0" applyNumberFormat="1" applyFont="1" applyFill="1" applyBorder="1" applyAlignment="1">
      <alignment horizontal="center" vertical="center" wrapText="1"/>
    </xf>
    <xf numFmtId="49" fontId="21" fillId="36" borderId="16" xfId="0" applyNumberFormat="1" applyFont="1" applyFill="1" applyBorder="1" applyAlignment="1">
      <alignment horizontal="right" vertical="center" wrapText="1"/>
    </xf>
    <xf numFmtId="49" fontId="21" fillId="36" borderId="17" xfId="0" applyNumberFormat="1" applyFont="1" applyFill="1" applyBorder="1" applyAlignment="1">
      <alignment horizontal="left" vertical="center" wrapText="1"/>
    </xf>
    <xf numFmtId="49" fontId="21" fillId="32" borderId="26" xfId="0" applyNumberFormat="1" applyFont="1" applyFill="1" applyBorder="1" applyAlignment="1">
      <alignment horizontal="center" vertical="center" wrapText="1"/>
    </xf>
    <xf numFmtId="164" fontId="21" fillId="36" borderId="13" xfId="0" applyNumberFormat="1" applyFont="1" applyFill="1" applyBorder="1" applyAlignment="1">
      <alignment horizontal="right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33" borderId="20" xfId="0" applyNumberFormat="1" applyFont="1" applyFill="1" applyBorder="1" applyAlignment="1">
      <alignment horizontal="left" vertical="center" wrapText="1"/>
    </xf>
    <xf numFmtId="49" fontId="22" fillId="33" borderId="21" xfId="0" applyNumberFormat="1" applyFont="1" applyFill="1" applyBorder="1" applyAlignment="1">
      <alignment horizontal="center" vertical="center" wrapText="1"/>
    </xf>
    <xf numFmtId="49" fontId="23" fillId="25" borderId="20" xfId="45" applyNumberFormat="1" applyFont="1" applyFill="1" applyBorder="1" applyAlignment="1">
      <alignment horizontal="center" vertical="center" wrapText="1"/>
    </xf>
    <xf numFmtId="0" fontId="22" fillId="35" borderId="20" xfId="0" applyFont="1" applyFill="1" applyBorder="1" applyAlignment="1">
      <alignment horizontal="left" vertical="center" wrapText="1"/>
    </xf>
    <xf numFmtId="0" fontId="22" fillId="35" borderId="20" xfId="0" applyFont="1" applyFill="1" applyBorder="1" applyAlignment="1">
      <alignment horizontal="center" vertical="center" wrapText="1"/>
    </xf>
    <xf numFmtId="49" fontId="22" fillId="35" borderId="21" xfId="0" applyNumberFormat="1" applyFont="1" applyFill="1" applyBorder="1" applyAlignment="1">
      <alignment horizontal="center" vertical="center" wrapText="1"/>
    </xf>
    <xf numFmtId="49" fontId="22" fillId="35" borderId="12" xfId="0" applyNumberFormat="1" applyFont="1" applyFill="1" applyBorder="1" applyAlignment="1">
      <alignment horizontal="right" vertical="center" wrapText="1"/>
    </xf>
    <xf numFmtId="49" fontId="22" fillId="35" borderId="18" xfId="0" applyNumberFormat="1" applyFont="1" applyFill="1" applyBorder="1" applyAlignment="1">
      <alignment horizontal="left" vertical="center" wrapText="1"/>
    </xf>
    <xf numFmtId="49" fontId="22" fillId="35" borderId="26" xfId="0" applyNumberFormat="1" applyFont="1" applyFill="1" applyBorder="1" applyAlignment="1">
      <alignment horizontal="center" vertical="center" wrapText="1"/>
    </xf>
    <xf numFmtId="164" fontId="22" fillId="35" borderId="13" xfId="0" applyNumberFormat="1" applyFont="1" applyFill="1" applyBorder="1" applyAlignment="1">
      <alignment horizontal="right" vertical="center" wrapText="1"/>
    </xf>
    <xf numFmtId="49" fontId="25" fillId="35" borderId="20" xfId="0" applyNumberFormat="1" applyFont="1" applyFill="1" applyBorder="1" applyAlignment="1">
      <alignment horizontal="center" vertical="center" wrapText="1"/>
    </xf>
    <xf numFmtId="49" fontId="22" fillId="30" borderId="16" xfId="0" applyNumberFormat="1" applyFont="1" applyFill="1" applyBorder="1" applyAlignment="1">
      <alignment horizontal="right" vertical="center" wrapText="1"/>
    </xf>
    <xf numFmtId="49" fontId="22" fillId="30" borderId="17" xfId="0" applyNumberFormat="1" applyFont="1" applyFill="1" applyBorder="1" applyAlignment="1">
      <alignment vertical="center" wrapText="1"/>
    </xf>
    <xf numFmtId="49" fontId="23" fillId="25" borderId="26" xfId="45" applyNumberFormat="1" applyFont="1" applyFill="1" applyBorder="1" applyAlignment="1">
      <alignment horizontal="center" vertical="center" wrapText="1"/>
    </xf>
    <xf numFmtId="0" fontId="22" fillId="35" borderId="21" xfId="0" applyFont="1" applyFill="1" applyBorder="1" applyAlignment="1">
      <alignment horizontal="left" vertical="center" wrapText="1"/>
    </xf>
    <xf numFmtId="0" fontId="23" fillId="25" borderId="13" xfId="0" applyFont="1" applyFill="1" applyBorder="1" applyAlignment="1">
      <alignment horizontal="left" vertical="center" wrapText="1"/>
    </xf>
    <xf numFmtId="0" fontId="23" fillId="32" borderId="0" xfId="0" applyFont="1" applyFill="1" applyAlignment="1">
      <alignment vertical="center" wrapText="1"/>
    </xf>
    <xf numFmtId="49" fontId="23" fillId="32" borderId="27" xfId="45" applyNumberFormat="1" applyFont="1" applyFill="1" applyBorder="1" applyAlignment="1">
      <alignment horizontal="center" vertical="center" wrapText="1"/>
    </xf>
    <xf numFmtId="49" fontId="23" fillId="32" borderId="28" xfId="45" applyNumberFormat="1" applyFont="1" applyFill="1" applyBorder="1" applyAlignment="1">
      <alignment horizontal="center" vertical="center" wrapText="1"/>
    </xf>
    <xf numFmtId="49" fontId="23" fillId="0" borderId="21" xfId="45" applyNumberFormat="1" applyFont="1" applyFill="1" applyBorder="1" applyAlignment="1">
      <alignment horizontal="center" vertical="center" wrapText="1"/>
    </xf>
    <xf numFmtId="0" fontId="22" fillId="30" borderId="12" xfId="0" applyFont="1" applyFill="1" applyBorder="1" applyAlignment="1">
      <alignment vertical="center" wrapText="1"/>
    </xf>
    <xf numFmtId="0" fontId="22" fillId="29" borderId="12" xfId="0" applyFont="1" applyFill="1" applyBorder="1" applyAlignment="1">
      <alignment vertical="center" wrapText="1"/>
    </xf>
    <xf numFmtId="0" fontId="21" fillId="26" borderId="10" xfId="0" applyFont="1" applyFill="1" applyBorder="1" applyAlignment="1">
      <alignment horizontal="right" vertical="center" wrapText="1"/>
    </xf>
    <xf numFmtId="0" fontId="21" fillId="25" borderId="10" xfId="0" applyFont="1" applyFill="1" applyBorder="1" applyAlignment="1">
      <alignment horizontal="right" vertical="center" wrapText="1"/>
    </xf>
    <xf numFmtId="0" fontId="21" fillId="32" borderId="10" xfId="0" applyFont="1" applyFill="1" applyBorder="1" applyAlignment="1">
      <alignment horizontal="right" vertical="center" wrapText="1"/>
    </xf>
    <xf numFmtId="0" fontId="22" fillId="24" borderId="12" xfId="0" applyFont="1" applyFill="1" applyBorder="1" applyAlignment="1">
      <alignment vertical="center" wrapText="1"/>
    </xf>
    <xf numFmtId="0" fontId="21" fillId="25" borderId="12" xfId="0" applyFont="1" applyFill="1" applyBorder="1" applyAlignment="1">
      <alignment horizontal="left" vertical="center" wrapText="1"/>
    </xf>
    <xf numFmtId="0" fontId="21" fillId="32" borderId="12" xfId="0" applyFont="1" applyFill="1" applyBorder="1" applyAlignment="1">
      <alignment horizontal="left" vertical="center" wrapText="1"/>
    </xf>
    <xf numFmtId="0" fontId="22" fillId="29" borderId="13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right" vertical="center" wrapText="1"/>
    </xf>
    <xf numFmtId="0" fontId="22" fillId="29" borderId="12" xfId="0" applyFont="1" applyFill="1" applyBorder="1" applyAlignment="1">
      <alignment horizontal="right" vertical="center" wrapText="1"/>
    </xf>
    <xf numFmtId="49" fontId="22" fillId="29" borderId="18" xfId="0" applyNumberFormat="1" applyFont="1" applyFill="1" applyBorder="1" applyAlignment="1">
      <alignment vertical="center" wrapText="1"/>
    </xf>
    <xf numFmtId="49" fontId="22" fillId="30" borderId="15" xfId="0" applyNumberFormat="1" applyFont="1" applyFill="1" applyBorder="1" applyAlignment="1">
      <alignment horizontal="center" vertical="center" wrapText="1"/>
    </xf>
    <xf numFmtId="0" fontId="22" fillId="30" borderId="12" xfId="0" applyFont="1" applyFill="1" applyBorder="1" applyAlignment="1">
      <alignment horizontal="right" vertical="center" wrapText="1"/>
    </xf>
    <xf numFmtId="49" fontId="22" fillId="30" borderId="18" xfId="0" applyNumberFormat="1" applyFont="1" applyFill="1" applyBorder="1" applyAlignment="1">
      <alignment vertical="center" wrapText="1"/>
    </xf>
    <xf numFmtId="0" fontId="29" fillId="0" borderId="0" xfId="0" applyFont="1" applyFill="1" applyAlignment="1">
      <alignment vertical="center"/>
    </xf>
    <xf numFmtId="0" fontId="22" fillId="38" borderId="13" xfId="0" applyFont="1" applyFill="1" applyBorder="1" applyAlignment="1">
      <alignment vertical="center" wrapText="1"/>
    </xf>
    <xf numFmtId="49" fontId="22" fillId="38" borderId="13" xfId="0" applyNumberFormat="1" applyFont="1" applyFill="1" applyBorder="1" applyAlignment="1">
      <alignment horizontal="center" vertical="center" wrapText="1"/>
    </xf>
    <xf numFmtId="49" fontId="22" fillId="38" borderId="12" xfId="0" applyNumberFormat="1" applyFont="1" applyFill="1" applyBorder="1" applyAlignment="1">
      <alignment horizontal="center" vertical="center" wrapText="1"/>
    </xf>
    <xf numFmtId="49" fontId="22" fillId="38" borderId="16" xfId="0" applyNumberFormat="1" applyFont="1" applyFill="1" applyBorder="1" applyAlignment="1">
      <alignment horizontal="center" vertical="center" wrapText="1"/>
    </xf>
    <xf numFmtId="49" fontId="22" fillId="38" borderId="17" xfId="0" applyNumberFormat="1" applyFont="1" applyFill="1" applyBorder="1" applyAlignment="1">
      <alignment horizontal="center" vertical="center" wrapText="1"/>
    </xf>
    <xf numFmtId="49" fontId="22" fillId="38" borderId="18" xfId="0" applyNumberFormat="1" applyFont="1" applyFill="1" applyBorder="1" applyAlignment="1">
      <alignment horizontal="center" vertical="center" wrapText="1"/>
    </xf>
    <xf numFmtId="164" fontId="22" fillId="38" borderId="13" xfId="0" applyNumberFormat="1" applyFont="1" applyFill="1" applyBorder="1" applyAlignment="1">
      <alignment horizontal="right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Alignment="1">
      <alignment vertical="center" wrapText="1"/>
    </xf>
    <xf numFmtId="0" fontId="22" fillId="39" borderId="13" xfId="0" applyFont="1" applyFill="1" applyBorder="1" applyAlignment="1">
      <alignment vertical="center" wrapText="1"/>
    </xf>
    <xf numFmtId="49" fontId="22" fillId="39" borderId="13" xfId="0" applyNumberFormat="1" applyFont="1" applyFill="1" applyBorder="1" applyAlignment="1">
      <alignment horizontal="center" vertical="center" wrapText="1"/>
    </xf>
    <xf numFmtId="49" fontId="22" fillId="39" borderId="12" xfId="0" applyNumberFormat="1" applyFont="1" applyFill="1" applyBorder="1" applyAlignment="1">
      <alignment horizontal="center" vertical="center" wrapText="1"/>
    </xf>
    <xf numFmtId="49" fontId="22" fillId="39" borderId="16" xfId="0" applyNumberFormat="1" applyFont="1" applyFill="1" applyBorder="1" applyAlignment="1">
      <alignment horizontal="center" vertical="center" wrapText="1"/>
    </xf>
    <xf numFmtId="49" fontId="22" fillId="39" borderId="17" xfId="0" applyNumberFormat="1" applyFont="1" applyFill="1" applyBorder="1" applyAlignment="1">
      <alignment horizontal="center" vertical="center" wrapText="1"/>
    </xf>
    <xf numFmtId="49" fontId="22" fillId="39" borderId="18" xfId="0" applyNumberFormat="1" applyFont="1" applyFill="1" applyBorder="1" applyAlignment="1">
      <alignment horizontal="center" vertical="center" wrapText="1"/>
    </xf>
    <xf numFmtId="164" fontId="22" fillId="39" borderId="13" xfId="0" applyNumberFormat="1" applyFont="1" applyFill="1" applyBorder="1" applyAlignment="1">
      <alignment horizontal="right" vertical="center" wrapText="1"/>
    </xf>
    <xf numFmtId="49" fontId="22" fillId="37" borderId="12" xfId="0" applyNumberFormat="1" applyFont="1" applyFill="1" applyBorder="1" applyAlignment="1">
      <alignment horizontal="center" vertical="center" wrapText="1"/>
    </xf>
    <xf numFmtId="49" fontId="22" fillId="37" borderId="16" xfId="0" applyNumberFormat="1" applyFont="1" applyFill="1" applyBorder="1" applyAlignment="1">
      <alignment horizontal="center" vertical="center" wrapText="1"/>
    </xf>
    <xf numFmtId="49" fontId="22" fillId="37" borderId="17" xfId="0" applyNumberFormat="1" applyFont="1" applyFill="1" applyBorder="1" applyAlignment="1">
      <alignment horizontal="center" vertical="center" wrapText="1"/>
    </xf>
    <xf numFmtId="49" fontId="22" fillId="37" borderId="18" xfId="0" applyNumberFormat="1" applyFont="1" applyFill="1" applyBorder="1" applyAlignment="1">
      <alignment horizontal="center" vertical="center" wrapText="1"/>
    </xf>
    <xf numFmtId="49" fontId="22" fillId="33" borderId="13" xfId="0" applyNumberFormat="1" applyFont="1" applyFill="1" applyBorder="1" applyAlignment="1">
      <alignment horizontal="center" vertical="center" wrapText="1"/>
    </xf>
    <xf numFmtId="49" fontId="22" fillId="33" borderId="12" xfId="0" applyNumberFormat="1" applyFont="1" applyFill="1" applyBorder="1" applyAlignment="1">
      <alignment horizontal="center" vertical="center" wrapText="1"/>
    </xf>
    <xf numFmtId="49" fontId="22" fillId="33" borderId="16" xfId="0" applyNumberFormat="1" applyFont="1" applyFill="1" applyBorder="1" applyAlignment="1">
      <alignment horizontal="center" vertical="center" wrapText="1"/>
    </xf>
    <xf numFmtId="49" fontId="22" fillId="33" borderId="17" xfId="0" applyNumberFormat="1" applyFont="1" applyFill="1" applyBorder="1" applyAlignment="1">
      <alignment horizontal="center" vertical="center" wrapText="1"/>
    </xf>
    <xf numFmtId="49" fontId="22" fillId="33" borderId="18" xfId="0" applyNumberFormat="1" applyFont="1" applyFill="1" applyBorder="1" applyAlignment="1">
      <alignment horizontal="center" vertical="center" wrapText="1"/>
    </xf>
    <xf numFmtId="49" fontId="25" fillId="24" borderId="13" xfId="56" applyNumberFormat="1" applyFont="1" applyFill="1" applyBorder="1" applyAlignment="1">
      <alignment horizontal="center" vertical="center" wrapText="1"/>
    </xf>
    <xf numFmtId="49" fontId="25" fillId="24" borderId="12" xfId="56" applyNumberFormat="1" applyFont="1" applyFill="1" applyBorder="1" applyAlignment="1">
      <alignment horizontal="center" vertical="center" wrapText="1"/>
    </xf>
    <xf numFmtId="49" fontId="25" fillId="24" borderId="18" xfId="56" applyNumberFormat="1" applyFont="1" applyFill="1" applyBorder="1" applyAlignment="1">
      <alignment horizontal="center" vertical="center" wrapText="1"/>
    </xf>
    <xf numFmtId="164" fontId="25" fillId="24" borderId="13" xfId="56" applyNumberFormat="1" applyFont="1" applyFill="1" applyBorder="1" applyAlignment="1">
      <alignment vertical="center" wrapText="1"/>
    </xf>
    <xf numFmtId="0" fontId="23" fillId="0" borderId="0" xfId="56" applyFont="1" applyFill="1" applyAlignment="1">
      <alignment vertical="center" wrapText="1"/>
    </xf>
    <xf numFmtId="0" fontId="23" fillId="0" borderId="0" xfId="56" applyFont="1" applyAlignment="1">
      <alignment vertical="center" wrapText="1"/>
    </xf>
    <xf numFmtId="49" fontId="23" fillId="25" borderId="12" xfId="56" applyNumberFormat="1" applyFont="1" applyFill="1" applyBorder="1" applyAlignment="1">
      <alignment horizontal="center" vertical="center" wrapText="1"/>
    </xf>
    <xf numFmtId="49" fontId="23" fillId="25" borderId="18" xfId="56" applyNumberFormat="1" applyFont="1" applyFill="1" applyBorder="1" applyAlignment="1">
      <alignment horizontal="center" vertical="center" wrapText="1"/>
    </xf>
    <xf numFmtId="164" fontId="23" fillId="25" borderId="13" xfId="56" applyNumberFormat="1" applyFont="1" applyFill="1" applyBorder="1" applyAlignment="1">
      <alignment vertical="center" wrapText="1"/>
    </xf>
    <xf numFmtId="0" fontId="27" fillId="0" borderId="0" xfId="56" applyFont="1" applyFill="1" applyAlignment="1">
      <alignment vertical="center" wrapText="1"/>
    </xf>
    <xf numFmtId="0" fontId="27" fillId="0" borderId="0" xfId="56" applyFont="1" applyAlignment="1">
      <alignment vertical="center" wrapText="1"/>
    </xf>
    <xf numFmtId="49" fontId="23" fillId="32" borderId="12" xfId="56" applyNumberFormat="1" applyFont="1" applyFill="1" applyBorder="1" applyAlignment="1">
      <alignment horizontal="center" vertical="center" wrapText="1"/>
    </xf>
    <xf numFmtId="49" fontId="23" fillId="32" borderId="18" xfId="56" applyNumberFormat="1" applyFont="1" applyFill="1" applyBorder="1" applyAlignment="1">
      <alignment horizontal="center" vertical="center" wrapText="1"/>
    </xf>
    <xf numFmtId="164" fontId="23" fillId="32" borderId="13" xfId="56" applyNumberFormat="1" applyFont="1" applyFill="1" applyBorder="1" applyAlignment="1">
      <alignment vertical="center" wrapText="1"/>
    </xf>
    <xf numFmtId="49" fontId="21" fillId="0" borderId="12" xfId="0" applyNumberFormat="1" applyFont="1" applyFill="1" applyBorder="1" applyAlignment="1">
      <alignment horizontal="center" vertical="center" wrapText="1"/>
    </xf>
    <xf numFmtId="49" fontId="23" fillId="0" borderId="18" xfId="56" applyNumberFormat="1" applyFont="1" applyFill="1" applyBorder="1" applyAlignment="1">
      <alignment horizontal="center" vertical="center" wrapText="1"/>
    </xf>
    <xf numFmtId="164" fontId="23" fillId="0" borderId="13" xfId="56" applyNumberFormat="1" applyFont="1" applyFill="1" applyBorder="1" applyAlignment="1">
      <alignment vertical="center" wrapText="1"/>
    </xf>
    <xf numFmtId="49" fontId="22" fillId="30" borderId="18" xfId="0" applyNumberFormat="1" applyFont="1" applyFill="1" applyBorder="1" applyAlignment="1">
      <alignment horizontal="left" vertical="center" wrapText="1"/>
    </xf>
    <xf numFmtId="49" fontId="22" fillId="30" borderId="18" xfId="0" applyNumberFormat="1" applyFont="1" applyFill="1" applyBorder="1" applyAlignment="1">
      <alignment horizontal="center" vertical="center" wrapText="1"/>
    </xf>
    <xf numFmtId="164" fontId="22" fillId="3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vertical="center" wrapText="1"/>
    </xf>
    <xf numFmtId="0" fontId="22" fillId="33" borderId="12" xfId="0" applyFont="1" applyFill="1" applyBorder="1" applyAlignment="1">
      <alignment horizontal="left" vertical="center" wrapText="1"/>
    </xf>
    <xf numFmtId="49" fontId="21" fillId="33" borderId="13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vertical="center" wrapText="1"/>
    </xf>
    <xf numFmtId="49" fontId="22" fillId="35" borderId="29" xfId="0" applyNumberFormat="1" applyFont="1" applyFill="1" applyBorder="1" applyAlignment="1">
      <alignment horizontal="center" vertical="center" wrapText="1"/>
    </xf>
    <xf numFmtId="49" fontId="22" fillId="35" borderId="20" xfId="0" applyNumberFormat="1" applyFont="1" applyFill="1" applyBorder="1" applyAlignment="1">
      <alignment horizontal="center" vertical="center" wrapText="1"/>
    </xf>
    <xf numFmtId="49" fontId="22" fillId="35" borderId="16" xfId="0" applyNumberFormat="1" applyFont="1" applyFill="1" applyBorder="1" applyAlignment="1">
      <alignment horizontal="right" vertical="center" wrapText="1"/>
    </xf>
    <xf numFmtId="49" fontId="22" fillId="35" borderId="17" xfId="0" applyNumberFormat="1" applyFont="1" applyFill="1" applyBorder="1" applyAlignment="1">
      <alignment horizontal="left" vertical="center" wrapText="1"/>
    </xf>
    <xf numFmtId="0" fontId="21" fillId="27" borderId="21" xfId="0" applyFont="1" applyFill="1" applyBorder="1" applyAlignment="1">
      <alignment horizontal="left" vertical="center" wrapText="1"/>
    </xf>
    <xf numFmtId="49" fontId="21" fillId="35" borderId="17" xfId="0" applyNumberFormat="1" applyFont="1" applyFill="1" applyBorder="1" applyAlignment="1">
      <alignment horizontal="left" vertical="center" wrapText="1"/>
    </xf>
    <xf numFmtId="49" fontId="21" fillId="24" borderId="18" xfId="0" applyNumberFormat="1" applyFont="1" applyFill="1" applyBorder="1" applyAlignment="1">
      <alignment horizontal="center" vertical="center" wrapText="1"/>
    </xf>
    <xf numFmtId="49" fontId="21" fillId="25" borderId="17" xfId="0" applyNumberFormat="1" applyFont="1" applyFill="1" applyBorder="1" applyAlignment="1">
      <alignment horizontal="left" vertical="center" wrapText="1"/>
    </xf>
    <xf numFmtId="49" fontId="21" fillId="25" borderId="18" xfId="0" applyNumberFormat="1" applyFont="1" applyFill="1" applyBorder="1" applyAlignment="1">
      <alignment horizontal="center" vertical="center" wrapText="1"/>
    </xf>
    <xf numFmtId="49" fontId="21" fillId="32" borderId="18" xfId="0" applyNumberFormat="1" applyFont="1" applyFill="1" applyBorder="1" applyAlignment="1">
      <alignment horizontal="center" vertical="center" wrapText="1"/>
    </xf>
    <xf numFmtId="49" fontId="22" fillId="24" borderId="12" xfId="0" applyNumberFormat="1" applyFont="1" applyFill="1" applyBorder="1" applyAlignment="1">
      <alignment horizontal="center" vertical="center" wrapText="1"/>
    </xf>
    <xf numFmtId="49" fontId="22" fillId="24" borderId="18" xfId="0" applyNumberFormat="1" applyFont="1" applyFill="1" applyBorder="1" applyAlignment="1">
      <alignment horizontal="center" vertical="center" wrapText="1"/>
    </xf>
    <xf numFmtId="0" fontId="25" fillId="0" borderId="0" xfId="50" applyFont="1" applyFill="1" applyAlignment="1">
      <alignment vertical="center" wrapText="1"/>
    </xf>
    <xf numFmtId="49" fontId="21" fillId="25" borderId="12" xfId="0" applyNumberFormat="1" applyFont="1" applyFill="1" applyBorder="1" applyAlignment="1">
      <alignment horizontal="center" vertical="center" wrapText="1"/>
    </xf>
    <xf numFmtId="49" fontId="21" fillId="25" borderId="11" xfId="0" applyNumberFormat="1" applyFont="1" applyFill="1" applyBorder="1" applyAlignment="1">
      <alignment horizontal="center" vertical="center" wrapText="1"/>
    </xf>
    <xf numFmtId="164" fontId="21" fillId="34" borderId="22" xfId="0" applyNumberFormat="1" applyFont="1" applyFill="1" applyBorder="1" applyAlignment="1">
      <alignment horizontal="right" vertical="center" wrapText="1"/>
    </xf>
    <xf numFmtId="49" fontId="21" fillId="32" borderId="22" xfId="0" applyNumberFormat="1" applyFont="1" applyFill="1" applyBorder="1" applyAlignment="1">
      <alignment horizontal="center" vertical="center" wrapText="1"/>
    </xf>
    <xf numFmtId="49" fontId="21" fillId="32" borderId="10" xfId="0" applyNumberFormat="1" applyFont="1" applyFill="1" applyBorder="1" applyAlignment="1">
      <alignment horizontal="center" vertical="center" wrapText="1"/>
    </xf>
    <xf numFmtId="49" fontId="21" fillId="32" borderId="11" xfId="0" applyNumberFormat="1" applyFont="1" applyFill="1" applyBorder="1" applyAlignment="1">
      <alignment horizontal="center" vertical="center" wrapText="1"/>
    </xf>
    <xf numFmtId="164" fontId="21" fillId="36" borderId="22" xfId="0" applyNumberFormat="1" applyFont="1" applyFill="1" applyBorder="1" applyAlignment="1">
      <alignment horizontal="right" vertical="center" wrapText="1"/>
    </xf>
    <xf numFmtId="0" fontId="21" fillId="0" borderId="21" xfId="0" applyFont="1" applyFill="1" applyBorder="1" applyAlignment="1">
      <alignment horizontal="left" vertical="center" wrapText="1"/>
    </xf>
    <xf numFmtId="49" fontId="21" fillId="34" borderId="24" xfId="0" applyNumberFormat="1" applyFont="1" applyFill="1" applyBorder="1" applyAlignment="1">
      <alignment horizontal="left" vertical="center" wrapText="1"/>
    </xf>
    <xf numFmtId="49" fontId="25" fillId="32" borderId="18" xfId="50" applyNumberFormat="1" applyFont="1" applyFill="1" applyBorder="1" applyAlignment="1">
      <alignment horizontal="center" vertical="center" wrapText="1"/>
    </xf>
    <xf numFmtId="164" fontId="25" fillId="32" borderId="13" xfId="50" applyNumberFormat="1" applyFont="1" applyFill="1" applyBorder="1" applyAlignment="1">
      <alignment vertical="center" wrapText="1"/>
    </xf>
    <xf numFmtId="0" fontId="21" fillId="0" borderId="30" xfId="0" applyFont="1" applyFill="1" applyBorder="1" applyAlignment="1">
      <alignment horizontal="left" vertical="center" wrapText="1"/>
    </xf>
    <xf numFmtId="49" fontId="22" fillId="35" borderId="11" xfId="0" applyNumberFormat="1" applyFont="1" applyFill="1" applyBorder="1" applyAlignment="1">
      <alignment horizontal="left" vertical="center" wrapText="1"/>
    </xf>
    <xf numFmtId="49" fontId="22" fillId="35" borderId="27" xfId="0" applyNumberFormat="1" applyFont="1" applyFill="1" applyBorder="1" applyAlignment="1">
      <alignment horizontal="center" vertical="center" wrapText="1"/>
    </xf>
    <xf numFmtId="164" fontId="22" fillId="35" borderId="22" xfId="0" applyNumberFormat="1" applyFont="1" applyFill="1" applyBorder="1" applyAlignment="1">
      <alignment horizontal="right" vertical="center" wrapText="1"/>
    </xf>
    <xf numFmtId="49" fontId="21" fillId="25" borderId="20" xfId="0" applyNumberFormat="1" applyFont="1" applyFill="1" applyBorder="1" applyAlignment="1">
      <alignment horizontal="center" vertical="center" wrapText="1"/>
    </xf>
    <xf numFmtId="49" fontId="21" fillId="34" borderId="18" xfId="0" applyNumberFormat="1" applyFont="1" applyFill="1" applyBorder="1" applyAlignment="1">
      <alignment horizontal="left" vertical="center" wrapText="1"/>
    </xf>
    <xf numFmtId="49" fontId="21" fillId="25" borderId="26" xfId="0" applyNumberFormat="1" applyFont="1" applyFill="1" applyBorder="1" applyAlignment="1">
      <alignment horizontal="center" vertical="center" wrapText="1"/>
    </xf>
    <xf numFmtId="49" fontId="21" fillId="36" borderId="18" xfId="0" applyNumberFormat="1" applyFont="1" applyFill="1" applyBorder="1" applyAlignment="1">
      <alignment horizontal="left" vertical="center" wrapText="1"/>
    </xf>
    <xf numFmtId="164" fontId="21" fillId="0" borderId="15" xfId="0" applyNumberFormat="1" applyFont="1" applyFill="1" applyBorder="1" applyAlignment="1">
      <alignment horizontal="right" vertical="center" wrapText="1"/>
    </xf>
    <xf numFmtId="0" fontId="25" fillId="24" borderId="12" xfId="0" applyFont="1" applyFill="1" applyBorder="1" applyAlignment="1">
      <alignment vertical="center" wrapText="1"/>
    </xf>
    <xf numFmtId="49" fontId="22" fillId="35" borderId="31" xfId="0" applyNumberFormat="1" applyFont="1" applyFill="1" applyBorder="1" applyAlignment="1">
      <alignment horizontal="center" vertical="center" wrapText="1"/>
    </xf>
    <xf numFmtId="49" fontId="22" fillId="35" borderId="32" xfId="0" applyNumberFormat="1" applyFont="1" applyFill="1" applyBorder="1" applyAlignment="1">
      <alignment horizontal="center" vertical="center" wrapText="1"/>
    </xf>
    <xf numFmtId="0" fontId="23" fillId="25" borderId="13" xfId="0" applyFont="1" applyFill="1" applyBorder="1" applyAlignment="1">
      <alignment vertical="center" wrapText="1"/>
    </xf>
    <xf numFmtId="49" fontId="21" fillId="34" borderId="13" xfId="0" applyNumberFormat="1" applyFont="1" applyFill="1" applyBorder="1" applyAlignment="1">
      <alignment horizontal="center" vertical="center" wrapText="1"/>
    </xf>
    <xf numFmtId="49" fontId="21" fillId="34" borderId="12" xfId="0" applyNumberFormat="1" applyFont="1" applyFill="1" applyBorder="1" applyAlignment="1">
      <alignment horizontal="right" vertical="center" wrapText="1"/>
    </xf>
    <xf numFmtId="49" fontId="21" fillId="34" borderId="33" xfId="0" applyNumberFormat="1" applyFont="1" applyFill="1" applyBorder="1" applyAlignment="1">
      <alignment horizontal="center" vertical="center" wrapText="1"/>
    </xf>
    <xf numFmtId="164" fontId="21" fillId="32" borderId="13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164" fontId="21" fillId="0" borderId="13" xfId="0" applyNumberFormat="1" applyFont="1" applyBorder="1" applyAlignment="1">
      <alignment horizontal="right" vertical="center" wrapText="1"/>
    </xf>
    <xf numFmtId="164" fontId="21" fillId="0" borderId="0" xfId="0" applyNumberFormat="1" applyFont="1" applyAlignment="1">
      <alignment vertical="center" wrapText="1"/>
    </xf>
    <xf numFmtId="164" fontId="21" fillId="26" borderId="13" xfId="0" applyNumberFormat="1" applyFont="1" applyFill="1" applyBorder="1" applyAlignment="1">
      <alignment horizontal="right" vertical="center" wrapText="1"/>
    </xf>
    <xf numFmtId="49" fontId="25" fillId="29" borderId="0" xfId="50" applyNumberFormat="1" applyFont="1" applyFill="1" applyAlignment="1">
      <alignment horizontal="center" vertical="center" wrapText="1"/>
    </xf>
    <xf numFmtId="49" fontId="21" fillId="36" borderId="12" xfId="0" applyNumberFormat="1" applyFont="1" applyFill="1" applyBorder="1" applyAlignment="1">
      <alignment horizontal="right" vertical="center" wrapText="1"/>
    </xf>
    <xf numFmtId="49" fontId="21" fillId="27" borderId="12" xfId="0" applyNumberFormat="1" applyFont="1" applyFill="1" applyBorder="1" applyAlignment="1">
      <alignment horizontal="right" vertical="center" wrapText="1"/>
    </xf>
    <xf numFmtId="49" fontId="21" fillId="27" borderId="18" xfId="0" applyNumberFormat="1" applyFont="1" applyFill="1" applyBorder="1" applyAlignment="1">
      <alignment horizontal="left" vertical="center" wrapText="1"/>
    </xf>
    <xf numFmtId="164" fontId="25" fillId="37" borderId="13" xfId="48" applyNumberFormat="1" applyFont="1" applyFill="1" applyBorder="1" applyAlignment="1">
      <alignment vertical="center" wrapText="1"/>
    </xf>
    <xf numFmtId="0" fontId="23" fillId="0" borderId="0" xfId="50" applyFont="1" applyFill="1" applyAlignment="1">
      <alignment horizontal="center" vertical="center" wrapText="1"/>
    </xf>
    <xf numFmtId="164" fontId="22" fillId="24" borderId="13" xfId="0" applyNumberFormat="1" applyFont="1" applyFill="1" applyBorder="1" applyAlignment="1">
      <alignment horizontal="right" vertical="center" wrapText="1"/>
    </xf>
    <xf numFmtId="0" fontId="25" fillId="0" borderId="0" xfId="50" applyFont="1" applyFill="1" applyAlignment="1">
      <alignment horizontal="center" vertical="center" wrapText="1"/>
    </xf>
    <xf numFmtId="164" fontId="21" fillId="25" borderId="13" xfId="0" applyNumberFormat="1" applyFont="1" applyFill="1" applyBorder="1" applyAlignment="1">
      <alignment horizontal="right" vertical="center" wrapText="1"/>
    </xf>
    <xf numFmtId="0" fontId="25" fillId="33" borderId="13" xfId="0" applyFont="1" applyFill="1" applyBorder="1" applyAlignment="1">
      <alignment horizontal="left" vertical="center" wrapText="1"/>
    </xf>
    <xf numFmtId="0" fontId="25" fillId="35" borderId="20" xfId="0" applyFont="1" applyFill="1" applyBorder="1" applyAlignment="1">
      <alignment horizontal="left" vertical="center" wrapText="1"/>
    </xf>
    <xf numFmtId="0" fontId="23" fillId="34" borderId="0" xfId="0" applyFont="1" applyFill="1" applyBorder="1" applyAlignment="1">
      <alignment horizontal="left" vertical="center" wrapText="1"/>
    </xf>
    <xf numFmtId="49" fontId="25" fillId="25" borderId="18" xfId="50" applyNumberFormat="1" applyFont="1" applyFill="1" applyBorder="1" applyAlignment="1">
      <alignment horizontal="center" vertical="center" wrapText="1"/>
    </xf>
    <xf numFmtId="164" fontId="23" fillId="25" borderId="13" xfId="50" applyNumberFormat="1" applyFont="1" applyFill="1" applyBorder="1" applyAlignment="1">
      <alignment vertical="center" wrapText="1"/>
    </xf>
    <xf numFmtId="49" fontId="23" fillId="26" borderId="13" xfId="56" applyNumberFormat="1" applyFont="1" applyFill="1" applyBorder="1" applyAlignment="1">
      <alignment horizontal="center" vertical="center" wrapText="1"/>
    </xf>
    <xf numFmtId="49" fontId="23" fillId="26" borderId="12" xfId="56" applyNumberFormat="1" applyFont="1" applyFill="1" applyBorder="1" applyAlignment="1">
      <alignment horizontal="center" vertical="center" wrapText="1"/>
    </xf>
    <xf numFmtId="49" fontId="23" fillId="0" borderId="18" xfId="50" applyNumberFormat="1" applyFont="1" applyFill="1" applyBorder="1" applyAlignment="1">
      <alignment horizontal="center" vertical="center" wrapText="1"/>
    </xf>
    <xf numFmtId="164" fontId="23" fillId="0" borderId="13" xfId="50" applyNumberFormat="1" applyFont="1" applyFill="1" applyBorder="1" applyAlignment="1">
      <alignment vertical="center" wrapText="1"/>
    </xf>
    <xf numFmtId="0" fontId="25" fillId="26" borderId="0" xfId="50" applyFont="1" applyFill="1" applyAlignment="1">
      <alignment vertical="center" wrapText="1"/>
    </xf>
    <xf numFmtId="0" fontId="27" fillId="26" borderId="0" xfId="56" applyFont="1" applyFill="1" applyAlignment="1">
      <alignment vertical="center" wrapText="1"/>
    </xf>
    <xf numFmtId="164" fontId="22" fillId="27" borderId="13" xfId="0" applyNumberFormat="1" applyFont="1" applyFill="1" applyBorder="1" applyAlignment="1">
      <alignment horizontal="center" vertical="center" wrapText="1"/>
    </xf>
    <xf numFmtId="164" fontId="25" fillId="37" borderId="13" xfId="0" applyNumberFormat="1" applyFont="1" applyFill="1" applyBorder="1" applyAlignment="1">
      <alignment horizontal="right" vertical="center" wrapText="1"/>
    </xf>
    <xf numFmtId="164" fontId="25" fillId="33" borderId="13" xfId="0" applyNumberFormat="1" applyFont="1" applyFill="1" applyBorder="1" applyAlignment="1">
      <alignment horizontal="right" vertical="center" wrapText="1"/>
    </xf>
    <xf numFmtId="164" fontId="25" fillId="35" borderId="13" xfId="0" applyNumberFormat="1" applyFont="1" applyFill="1" applyBorder="1" applyAlignment="1">
      <alignment horizontal="right" vertical="center" wrapText="1"/>
    </xf>
    <xf numFmtId="0" fontId="23" fillId="25" borderId="13" xfId="0" applyFont="1" applyFill="1" applyBorder="1" applyAlignment="1">
      <alignment horizontal="justify" vertical="center" wrapText="1"/>
    </xf>
    <xf numFmtId="164" fontId="23" fillId="34" borderId="13" xfId="0" applyNumberFormat="1" applyFont="1" applyFill="1" applyBorder="1" applyAlignment="1">
      <alignment horizontal="right" vertical="center" wrapText="1"/>
    </xf>
    <xf numFmtId="49" fontId="21" fillId="27" borderId="10" xfId="0" applyNumberFormat="1" applyFont="1" applyFill="1" applyBorder="1" applyAlignment="1">
      <alignment horizontal="right" vertical="center" wrapText="1"/>
    </xf>
    <xf numFmtId="49" fontId="21" fillId="27" borderId="11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49" fontId="21" fillId="29" borderId="18" xfId="0" applyNumberFormat="1" applyFont="1" applyFill="1" applyBorder="1" applyAlignment="1">
      <alignment horizontal="center" vertical="center" wrapText="1"/>
    </xf>
    <xf numFmtId="164" fontId="22" fillId="29" borderId="13" xfId="0" applyNumberFormat="1" applyFont="1" applyFill="1" applyBorder="1" applyAlignment="1">
      <alignment horizontal="right" vertical="center" wrapText="1"/>
    </xf>
    <xf numFmtId="49" fontId="21" fillId="30" borderId="18" xfId="0" applyNumberFormat="1" applyFont="1" applyFill="1" applyBorder="1" applyAlignment="1">
      <alignment horizontal="center" vertical="center" wrapText="1"/>
    </xf>
    <xf numFmtId="49" fontId="21" fillId="32" borderId="12" xfId="0" applyNumberFormat="1" applyFont="1" applyFill="1" applyBorder="1" applyAlignment="1">
      <alignment horizontal="center" vertical="center" wrapText="1"/>
    </xf>
    <xf numFmtId="49" fontId="21" fillId="26" borderId="13" xfId="0" applyNumberFormat="1" applyFont="1" applyFill="1" applyBorder="1" applyAlignment="1">
      <alignment horizontal="center" vertical="center" wrapText="1"/>
    </xf>
    <xf numFmtId="49" fontId="21" fillId="26" borderId="12" xfId="0" applyNumberFormat="1" applyFont="1" applyFill="1" applyBorder="1" applyAlignment="1">
      <alignment horizontal="center" vertical="center" wrapText="1"/>
    </xf>
    <xf numFmtId="49" fontId="21" fillId="26" borderId="18" xfId="0" applyNumberFormat="1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left" vertical="center" wrapText="1"/>
    </xf>
    <xf numFmtId="49" fontId="22" fillId="35" borderId="13" xfId="0" applyNumberFormat="1" applyFont="1" applyFill="1" applyBorder="1" applyAlignment="1">
      <alignment horizontal="center" vertical="center" wrapText="1"/>
    </xf>
    <xf numFmtId="49" fontId="21" fillId="32" borderId="18" xfId="0" applyNumberFormat="1" applyFont="1" applyFill="1" applyBorder="1" applyAlignment="1">
      <alignment horizontal="left" vertical="center" wrapText="1"/>
    </xf>
    <xf numFmtId="49" fontId="21" fillId="26" borderId="18" xfId="0" applyNumberFormat="1" applyFont="1" applyFill="1" applyBorder="1" applyAlignment="1">
      <alignment horizontal="left" vertical="center" wrapText="1"/>
    </xf>
    <xf numFmtId="49" fontId="25" fillId="30" borderId="13" xfId="56" applyNumberFormat="1" applyFont="1" applyFill="1" applyBorder="1" applyAlignment="1">
      <alignment horizontal="center" vertical="center" wrapText="1"/>
    </xf>
    <xf numFmtId="49" fontId="22" fillId="34" borderId="13" xfId="0" applyNumberFormat="1" applyFont="1" applyFill="1" applyBorder="1" applyAlignment="1">
      <alignment horizontal="center" vertical="center" wrapText="1"/>
    </xf>
    <xf numFmtId="49" fontId="22" fillId="36" borderId="13" xfId="0" applyNumberFormat="1" applyFont="1" applyFill="1" applyBorder="1" applyAlignment="1">
      <alignment horizontal="center" vertical="center" wrapText="1"/>
    </xf>
    <xf numFmtId="49" fontId="21" fillId="29" borderId="12" xfId="0" applyNumberFormat="1" applyFont="1" applyFill="1" applyBorder="1" applyAlignment="1">
      <alignment horizontal="right" vertical="center" wrapText="1"/>
    </xf>
    <xf numFmtId="49" fontId="21" fillId="29" borderId="18" xfId="0" applyNumberFormat="1" applyFont="1" applyFill="1" applyBorder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vertical="center" wrapText="1"/>
    </xf>
    <xf numFmtId="164" fontId="21" fillId="0" borderId="0" xfId="0" applyNumberFormat="1" applyFont="1" applyFill="1" applyAlignment="1">
      <alignment vertical="center" wrapText="1"/>
    </xf>
    <xf numFmtId="0" fontId="0" fillId="0" borderId="0" xfId="0" applyFill="1" applyAlignment="1"/>
    <xf numFmtId="0" fontId="21" fillId="0" borderId="0" xfId="0" applyFont="1" applyAlignment="1">
      <alignment vertical="center"/>
    </xf>
    <xf numFmtId="0" fontId="28" fillId="0" borderId="0" xfId="0" applyFont="1" applyFill="1" applyAlignment="1">
      <alignment vertical="center"/>
    </xf>
    <xf numFmtId="0" fontId="24" fillId="0" borderId="0" xfId="0" applyFont="1" applyFill="1"/>
    <xf numFmtId="0" fontId="33" fillId="0" borderId="0" xfId="48" applyFont="1" applyFill="1" applyAlignment="1">
      <alignment vertical="top"/>
    </xf>
    <xf numFmtId="0" fontId="32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164" fontId="32" fillId="0" borderId="34" xfId="0" applyNumberFormat="1" applyFont="1" applyBorder="1" applyAlignme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164" fontId="34" fillId="0" borderId="34" xfId="0" applyNumberFormat="1" applyFont="1" applyBorder="1" applyAlignment="1">
      <alignment vertical="center"/>
    </xf>
    <xf numFmtId="0" fontId="37" fillId="0" borderId="0" xfId="44" applyFont="1" applyAlignment="1">
      <alignment horizontal="center"/>
    </xf>
    <xf numFmtId="0" fontId="1" fillId="0" borderId="0" xfId="44"/>
    <xf numFmtId="0" fontId="39" fillId="0" borderId="0" xfId="44" applyFont="1"/>
    <xf numFmtId="0" fontId="40" fillId="0" borderId="0" xfId="44" applyFont="1" applyAlignment="1">
      <alignment vertical="center"/>
    </xf>
    <xf numFmtId="0" fontId="37" fillId="0" borderId="0" xfId="44" applyFont="1" applyAlignment="1">
      <alignment vertical="center" wrapText="1"/>
    </xf>
    <xf numFmtId="0" fontId="37" fillId="0" borderId="13" xfId="44" applyFont="1" applyBorder="1" applyAlignment="1">
      <alignment horizontal="center" vertical="center" wrapText="1"/>
    </xf>
    <xf numFmtId="0" fontId="37" fillId="0" borderId="13" xfId="44" applyFont="1" applyBorder="1" applyAlignment="1">
      <alignment horizontal="justify" vertical="center" wrapText="1"/>
    </xf>
    <xf numFmtId="0" fontId="37" fillId="0" borderId="13" xfId="44" applyFont="1" applyBorder="1" applyAlignment="1">
      <alignment vertical="center" wrapText="1"/>
    </xf>
    <xf numFmtId="0" fontId="37" fillId="0" borderId="0" xfId="44" applyFont="1"/>
    <xf numFmtId="49" fontId="30" fillId="0" borderId="0" xfId="0" applyNumberFormat="1" applyFont="1" applyFill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0" fontId="21" fillId="0" borderId="0" xfId="44" applyFont="1" applyAlignment="1">
      <alignment horizontal="center"/>
    </xf>
    <xf numFmtId="0" fontId="1" fillId="0" borderId="0" xfId="44" applyAlignment="1">
      <alignment vertical="center"/>
    </xf>
    <xf numFmtId="0" fontId="9" fillId="0" borderId="0" xfId="44" applyFont="1" applyAlignment="1">
      <alignment vertical="center"/>
    </xf>
    <xf numFmtId="0" fontId="38" fillId="0" borderId="0" xfId="44" applyFont="1" applyAlignment="1">
      <alignment horizontal="right"/>
    </xf>
    <xf numFmtId="0" fontId="22" fillId="0" borderId="0" xfId="44" applyFont="1" applyAlignment="1">
      <alignment horizontal="center" vertical="center"/>
    </xf>
    <xf numFmtId="0" fontId="38" fillId="0" borderId="16" xfId="44" applyFont="1" applyBorder="1" applyAlignment="1">
      <alignment horizontal="center" vertical="top" wrapText="1"/>
    </xf>
    <xf numFmtId="0" fontId="37" fillId="0" borderId="13" xfId="44" applyFont="1" applyBorder="1" applyAlignment="1">
      <alignment horizontal="center" vertical="top" wrapText="1"/>
    </xf>
    <xf numFmtId="0" fontId="37" fillId="0" borderId="17" xfId="44" applyFont="1" applyBorder="1" applyAlignment="1">
      <alignment horizontal="center" vertical="center" wrapText="1"/>
    </xf>
    <xf numFmtId="49" fontId="26" fillId="40" borderId="13" xfId="44" applyNumberFormat="1" applyFont="1" applyFill="1" applyBorder="1" applyAlignment="1">
      <alignment horizontal="center" vertical="center" wrapText="1"/>
    </xf>
    <xf numFmtId="49" fontId="37" fillId="0" borderId="13" xfId="44" applyNumberFormat="1" applyFont="1" applyFill="1" applyBorder="1" applyAlignment="1">
      <alignment horizontal="center" vertical="center" wrapText="1"/>
    </xf>
    <xf numFmtId="0" fontId="38" fillId="0" borderId="0" xfId="44" applyFont="1" applyAlignment="1">
      <alignment horizontal="left"/>
    </xf>
    <xf numFmtId="0" fontId="17" fillId="0" borderId="0" xfId="44" applyFont="1"/>
    <xf numFmtId="0" fontId="37" fillId="0" borderId="13" xfId="0" applyFont="1" applyBorder="1" applyAlignment="1">
      <alignment vertical="center" wrapText="1"/>
    </xf>
    <xf numFmtId="0" fontId="35" fillId="0" borderId="0" xfId="44" applyFont="1"/>
    <xf numFmtId="0" fontId="42" fillId="0" borderId="0" xfId="44" applyFont="1" applyAlignment="1">
      <alignment horizontal="center"/>
    </xf>
    <xf numFmtId="0" fontId="42" fillId="0" borderId="0" xfId="44" applyFont="1" applyAlignment="1">
      <alignment horizontal="left"/>
    </xf>
    <xf numFmtId="0" fontId="21" fillId="0" borderId="0" xfId="44" applyFont="1"/>
    <xf numFmtId="0" fontId="25" fillId="0" borderId="13" xfId="44" applyFont="1" applyBorder="1" applyAlignment="1">
      <alignment horizontal="center" vertical="center" wrapText="1"/>
    </xf>
    <xf numFmtId="0" fontId="43" fillId="0" borderId="0" xfId="44" applyFont="1"/>
    <xf numFmtId="0" fontId="23" fillId="0" borderId="0" xfId="44" applyFont="1" applyAlignment="1">
      <alignment horizontal="center"/>
    </xf>
    <xf numFmtId="0" fontId="23" fillId="0" borderId="0" xfId="44" applyFont="1" applyAlignment="1">
      <alignment horizontal="left"/>
    </xf>
    <xf numFmtId="0" fontId="1" fillId="0" borderId="0" xfId="43"/>
    <xf numFmtId="0" fontId="38" fillId="0" borderId="0" xfId="43" applyFont="1" applyAlignment="1">
      <alignment horizontal="left"/>
    </xf>
    <xf numFmtId="164" fontId="1" fillId="0" borderId="0" xfId="43" applyNumberFormat="1" applyAlignment="1">
      <alignment horizontal="left"/>
    </xf>
    <xf numFmtId="0" fontId="26" fillId="0" borderId="0" xfId="43" applyFont="1" applyAlignment="1">
      <alignment horizontal="center" vertical="center"/>
    </xf>
    <xf numFmtId="0" fontId="22" fillId="0" borderId="0" xfId="43" applyFont="1" applyAlignment="1">
      <alignment horizontal="center"/>
    </xf>
    <xf numFmtId="164" fontId="1" fillId="0" borderId="0" xfId="43" applyNumberFormat="1"/>
    <xf numFmtId="0" fontId="26" fillId="0" borderId="0" xfId="43" applyFont="1" applyAlignment="1">
      <alignment horizontal="center"/>
    </xf>
    <xf numFmtId="0" fontId="21" fillId="0" borderId="0" xfId="43" applyFont="1" applyAlignment="1">
      <alignment vertical="center"/>
    </xf>
    <xf numFmtId="0" fontId="37" fillId="0" borderId="0" xfId="43" applyFont="1" applyAlignment="1">
      <alignment horizontal="right" vertical="center"/>
    </xf>
    <xf numFmtId="164" fontId="38" fillId="0" borderId="0" xfId="43" applyNumberFormat="1" applyFont="1" applyAlignment="1">
      <alignment horizontal="right"/>
    </xf>
    <xf numFmtId="0" fontId="37" fillId="0" borderId="13" xfId="43" applyFont="1" applyBorder="1" applyAlignment="1">
      <alignment horizontal="center" vertical="center" wrapText="1"/>
    </xf>
    <xf numFmtId="0" fontId="37" fillId="0" borderId="13" xfId="43" applyFont="1" applyBorder="1" applyAlignment="1">
      <alignment vertical="center" wrapText="1"/>
    </xf>
    <xf numFmtId="164" fontId="37" fillId="25" borderId="13" xfId="43" applyNumberFormat="1" applyFont="1" applyFill="1" applyBorder="1" applyAlignment="1">
      <alignment horizontal="center" vertical="center" wrapText="1"/>
    </xf>
    <xf numFmtId="0" fontId="37" fillId="0" borderId="0" xfId="43" applyFont="1" applyAlignment="1">
      <alignment vertical="center"/>
    </xf>
    <xf numFmtId="164" fontId="37" fillId="0" borderId="13" xfId="43" applyNumberFormat="1" applyFont="1" applyFill="1" applyBorder="1" applyAlignment="1">
      <alignment horizontal="center" vertical="center" wrapText="1"/>
    </xf>
    <xf numFmtId="164" fontId="37" fillId="0" borderId="13" xfId="43" applyNumberFormat="1" applyFont="1" applyBorder="1" applyAlignment="1">
      <alignment horizontal="center" vertical="center" wrapText="1"/>
    </xf>
    <xf numFmtId="0" fontId="26" fillId="0" borderId="0" xfId="43" applyFont="1" applyAlignment="1">
      <alignment vertical="center"/>
    </xf>
    <xf numFmtId="0" fontId="38" fillId="0" borderId="13" xfId="43" applyFont="1" applyBorder="1" applyAlignment="1">
      <alignment horizontal="justify" vertical="center" wrapText="1"/>
    </xf>
    <xf numFmtId="0" fontId="37" fillId="0" borderId="0" xfId="43" applyFont="1" applyAlignment="1">
      <alignment horizontal="justify" vertical="center"/>
    </xf>
    <xf numFmtId="0" fontId="44" fillId="0" borderId="0" xfId="44" applyFont="1"/>
    <xf numFmtId="0" fontId="1" fillId="0" borderId="0" xfId="44" applyAlignment="1">
      <alignment vertical="center" wrapText="1"/>
    </xf>
    <xf numFmtId="0" fontId="45" fillId="0" borderId="13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left" vertical="center" wrapText="1"/>
    </xf>
    <xf numFmtId="0" fontId="21" fillId="0" borderId="0" xfId="44" applyFont="1" applyAlignment="1">
      <alignment horizontal="center" vertical="center" wrapText="1"/>
    </xf>
    <xf numFmtId="0" fontId="23" fillId="0" borderId="0" xfId="44" applyFont="1" applyAlignment="1">
      <alignment vertical="center" wrapText="1"/>
    </xf>
    <xf numFmtId="49" fontId="23" fillId="0" borderId="18" xfId="0" applyNumberFormat="1" applyFont="1" applyFill="1" applyBorder="1" applyAlignment="1">
      <alignment horizontal="center" vertical="center" wrapText="1"/>
    </xf>
    <xf numFmtId="49" fontId="21" fillId="0" borderId="29" xfId="0" applyNumberFormat="1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vertical="top" wrapText="1"/>
    </xf>
    <xf numFmtId="0" fontId="21" fillId="0" borderId="13" xfId="0" applyFont="1" applyFill="1" applyBorder="1" applyAlignment="1">
      <alignment vertical="top" wrapText="1"/>
    </xf>
    <xf numFmtId="0" fontId="1" fillId="0" borderId="0" xfId="44" applyAlignment="1">
      <alignment wrapText="1"/>
    </xf>
    <xf numFmtId="49" fontId="21" fillId="0" borderId="18" xfId="0" applyNumberFormat="1" applyFont="1" applyFill="1" applyBorder="1" applyAlignment="1">
      <alignment horizontal="center" vertical="center" wrapText="1"/>
    </xf>
    <xf numFmtId="165" fontId="21" fillId="0" borderId="0" xfId="44" applyNumberFormat="1" applyFont="1" applyAlignment="1">
      <alignment horizontal="right"/>
    </xf>
    <xf numFmtId="165" fontId="25" fillId="0" borderId="13" xfId="49" applyNumberFormat="1" applyFont="1" applyFill="1" applyBorder="1" applyAlignment="1">
      <alignment horizontal="center" vertical="center" wrapText="1"/>
    </xf>
    <xf numFmtId="165" fontId="23" fillId="0" borderId="0" xfId="44" applyNumberFormat="1" applyFont="1"/>
    <xf numFmtId="165" fontId="24" fillId="0" borderId="0" xfId="44" applyNumberFormat="1" applyFont="1"/>
    <xf numFmtId="2" fontId="23" fillId="26" borderId="13" xfId="56" applyNumberFormat="1" applyFont="1" applyFill="1" applyBorder="1" applyAlignment="1">
      <alignment horizontal="left" vertical="center" wrapText="1"/>
    </xf>
    <xf numFmtId="4" fontId="22" fillId="38" borderId="13" xfId="0" applyNumberFormat="1" applyFont="1" applyFill="1" applyBorder="1" applyAlignment="1">
      <alignment horizontal="right" vertical="center" wrapText="1"/>
    </xf>
    <xf numFmtId="4" fontId="23" fillId="0" borderId="13" xfId="56" applyNumberFormat="1" applyFont="1" applyFill="1" applyBorder="1" applyAlignment="1">
      <alignment vertical="center" wrapText="1"/>
    </xf>
    <xf numFmtId="4" fontId="21" fillId="0" borderId="13" xfId="0" applyNumberFormat="1" applyFont="1" applyFill="1" applyBorder="1" applyAlignment="1">
      <alignment vertical="center" wrapText="1"/>
    </xf>
    <xf numFmtId="4" fontId="21" fillId="0" borderId="13" xfId="0" applyNumberFormat="1" applyFont="1" applyFill="1" applyBorder="1" applyAlignment="1">
      <alignment horizontal="right" vertical="center" wrapText="1"/>
    </xf>
    <xf numFmtId="4" fontId="21" fillId="0" borderId="15" xfId="0" applyNumberFormat="1" applyFont="1" applyFill="1" applyBorder="1" applyAlignment="1">
      <alignment horizontal="right" vertical="center" wrapText="1"/>
    </xf>
    <xf numFmtId="0" fontId="22" fillId="27" borderId="13" xfId="0" applyFont="1" applyFill="1" applyBorder="1" applyAlignment="1">
      <alignment horizontal="center" vertical="center" wrapText="1"/>
    </xf>
    <xf numFmtId="49" fontId="21" fillId="26" borderId="17" xfId="0" applyNumberFormat="1" applyFont="1" applyFill="1" applyBorder="1" applyAlignment="1">
      <alignment horizontal="left" vertical="center" wrapText="1"/>
    </xf>
    <xf numFmtId="4" fontId="21" fillId="0" borderId="0" xfId="44" applyNumberFormat="1" applyFont="1" applyAlignment="1">
      <alignment horizontal="right" vertical="center" wrapText="1"/>
    </xf>
    <xf numFmtId="4" fontId="23" fillId="0" borderId="13" xfId="0" applyNumberFormat="1" applyFont="1" applyFill="1" applyBorder="1" applyAlignment="1">
      <alignment horizontal="right" vertical="center" wrapText="1"/>
    </xf>
    <xf numFmtId="2" fontId="1" fillId="0" borderId="0" xfId="44" applyNumberFormat="1" applyAlignment="1">
      <alignment vertical="center"/>
    </xf>
    <xf numFmtId="4" fontId="29" fillId="0" borderId="0" xfId="44" applyNumberFormat="1" applyFont="1" applyAlignment="1">
      <alignment horizontal="right"/>
    </xf>
    <xf numFmtId="0" fontId="34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0" fontId="22" fillId="27" borderId="12" xfId="0" applyFont="1" applyFill="1" applyBorder="1" applyAlignment="1">
      <alignment horizontal="center" vertical="center" wrapText="1"/>
    </xf>
    <xf numFmtId="0" fontId="22" fillId="0" borderId="0" xfId="44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Border="1" applyAlignment="1">
      <alignment vertical="center" wrapText="1"/>
    </xf>
    <xf numFmtId="4" fontId="21" fillId="0" borderId="0" xfId="44" applyNumberFormat="1" applyFont="1" applyBorder="1" applyAlignment="1">
      <alignment horizontal="center" vertical="center" wrapText="1"/>
    </xf>
    <xf numFmtId="4" fontId="25" fillId="29" borderId="0" xfId="0" applyNumberFormat="1" applyFont="1" applyFill="1" applyBorder="1" applyAlignment="1">
      <alignment horizontal="right" vertical="center" wrapText="1"/>
    </xf>
    <xf numFmtId="4" fontId="23" fillId="41" borderId="0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Border="1" applyAlignment="1">
      <alignment horizontal="right" vertical="center" wrapText="1"/>
    </xf>
    <xf numFmtId="4" fontId="23" fillId="29" borderId="0" xfId="0" applyNumberFormat="1" applyFont="1" applyFill="1" applyBorder="1" applyAlignment="1">
      <alignment horizontal="right" vertical="center" wrapText="1"/>
    </xf>
    <xf numFmtId="4" fontId="23" fillId="32" borderId="0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25" borderId="0" xfId="0" applyNumberFormat="1" applyFont="1" applyFill="1" applyBorder="1" applyAlignment="1">
      <alignment horizontal="right" vertical="center" wrapText="1"/>
    </xf>
    <xf numFmtId="4" fontId="25" fillId="30" borderId="0" xfId="0" applyNumberFormat="1" applyFont="1" applyFill="1" applyBorder="1" applyAlignment="1">
      <alignment horizontal="right" vertical="center" wrapText="1"/>
    </xf>
    <xf numFmtId="4" fontId="25" fillId="31" borderId="0" xfId="0" applyNumberFormat="1" applyFont="1" applyFill="1" applyBorder="1" applyAlignment="1">
      <alignment horizontal="right" vertical="center" wrapText="1"/>
    </xf>
    <xf numFmtId="4" fontId="25" fillId="41" borderId="0" xfId="0" applyNumberFormat="1" applyFont="1" applyFill="1" applyBorder="1" applyAlignment="1">
      <alignment horizontal="right" vertical="center" wrapText="1"/>
    </xf>
    <xf numFmtId="4" fontId="22" fillId="27" borderId="15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vertical="center" wrapText="1"/>
    </xf>
    <xf numFmtId="4" fontId="21" fillId="0" borderId="0" xfId="0" applyNumberFormat="1" applyFont="1" applyFill="1"/>
    <xf numFmtId="49" fontId="21" fillId="0" borderId="17" xfId="0" applyNumberFormat="1" applyFont="1" applyFill="1" applyBorder="1" applyAlignment="1">
      <alignment horizontal="center" vertical="center" wrapText="1"/>
    </xf>
    <xf numFmtId="49" fontId="21" fillId="0" borderId="35" xfId="0" applyNumberFormat="1" applyFont="1" applyFill="1" applyBorder="1" applyAlignment="1">
      <alignment horizontal="center" vertical="center" wrapText="1"/>
    </xf>
    <xf numFmtId="49" fontId="21" fillId="0" borderId="18" xfId="48" applyNumberFormat="1" applyFont="1" applyFill="1" applyBorder="1" applyAlignment="1">
      <alignment horizontal="center" vertical="center" wrapText="1"/>
    </xf>
    <xf numFmtId="49" fontId="23" fillId="26" borderId="18" xfId="56" applyNumberFormat="1" applyFont="1" applyFill="1" applyBorder="1" applyAlignment="1">
      <alignment horizontal="center" vertical="center" wrapText="1"/>
    </xf>
    <xf numFmtId="4" fontId="1" fillId="0" borderId="0" xfId="44" applyNumberFormat="1"/>
    <xf numFmtId="164" fontId="22" fillId="27" borderId="18" xfId="0" applyNumberFormat="1" applyFont="1" applyFill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right" vertical="center" wrapText="1"/>
    </xf>
    <xf numFmtId="4" fontId="29" fillId="0" borderId="0" xfId="0" applyNumberFormat="1" applyFont="1" applyFill="1" applyAlignment="1">
      <alignment wrapText="1"/>
    </xf>
    <xf numFmtId="4" fontId="29" fillId="0" borderId="0" xfId="0" applyNumberFormat="1" applyFont="1" applyFill="1" applyAlignment="1">
      <alignment vertical="center" wrapText="1"/>
    </xf>
    <xf numFmtId="0" fontId="26" fillId="0" borderId="0" xfId="44" applyFont="1" applyAlignment="1">
      <alignment horizontal="center" vertical="center"/>
    </xf>
    <xf numFmtId="0" fontId="46" fillId="0" borderId="13" xfId="44" applyFont="1" applyBorder="1" applyAlignment="1">
      <alignment horizontal="center" vertical="center" wrapText="1"/>
    </xf>
    <xf numFmtId="165" fontId="46" fillId="0" borderId="13" xfId="49" applyNumberFormat="1" applyFont="1" applyFill="1" applyBorder="1" applyAlignment="1">
      <alignment horizontal="center" vertical="center" wrapText="1"/>
    </xf>
    <xf numFmtId="4" fontId="46" fillId="0" borderId="13" xfId="0" applyNumberFormat="1" applyFont="1" applyBorder="1" applyAlignment="1">
      <alignment horizontal="center" vertical="center" wrapText="1"/>
    </xf>
    <xf numFmtId="4" fontId="37" fillId="0" borderId="13" xfId="44" applyNumberFormat="1" applyFont="1" applyBorder="1" applyAlignment="1">
      <alignment horizontal="center" vertical="center" wrapText="1"/>
    </xf>
    <xf numFmtId="49" fontId="30" fillId="25" borderId="13" xfId="46" applyNumberFormat="1" applyFont="1" applyFill="1" applyBorder="1" applyAlignment="1">
      <alignment horizontal="center" vertical="center"/>
    </xf>
    <xf numFmtId="0" fontId="30" fillId="25" borderId="13" xfId="46" applyFont="1" applyFill="1" applyBorder="1" applyAlignment="1">
      <alignment vertical="center" wrapText="1"/>
    </xf>
    <xf numFmtId="4" fontId="30" fillId="0" borderId="13" xfId="0" applyNumberFormat="1" applyFont="1" applyBorder="1" applyAlignment="1">
      <alignment horizontal="center" vertical="center"/>
    </xf>
    <xf numFmtId="49" fontId="30" fillId="32" borderId="13" xfId="46" applyNumberFormat="1" applyFont="1" applyFill="1" applyBorder="1" applyAlignment="1">
      <alignment horizontal="center" vertical="center"/>
    </xf>
    <xf numFmtId="0" fontId="30" fillId="32" borderId="13" xfId="46" applyFont="1" applyFill="1" applyBorder="1" applyAlignment="1">
      <alignment vertical="center" wrapText="1"/>
    </xf>
    <xf numFmtId="49" fontId="30" fillId="0" borderId="13" xfId="46" applyNumberFormat="1" applyFont="1" applyBorder="1" applyAlignment="1">
      <alignment horizontal="center" vertical="center"/>
    </xf>
    <xf numFmtId="0" fontId="30" fillId="0" borderId="13" xfId="46" applyFont="1" applyBorder="1" applyAlignment="1">
      <alignment vertical="center" wrapText="1"/>
    </xf>
    <xf numFmtId="0" fontId="37" fillId="0" borderId="0" xfId="44" applyFont="1" applyAlignment="1">
      <alignment vertical="center"/>
    </xf>
    <xf numFmtId="0" fontId="30" fillId="0" borderId="0" xfId="0" applyFont="1" applyFill="1" applyAlignment="1">
      <alignment vertical="center"/>
    </xf>
    <xf numFmtId="0" fontId="37" fillId="0" borderId="0" xfId="44" applyFont="1" applyAlignment="1">
      <alignment horizontal="center" vertical="center"/>
    </xf>
    <xf numFmtId="165" fontId="37" fillId="0" borderId="0" xfId="44" applyNumberFormat="1" applyFont="1" applyAlignment="1">
      <alignment horizontal="right" vertical="center"/>
    </xf>
    <xf numFmtId="0" fontId="30" fillId="0" borderId="0" xfId="44" applyFont="1" applyAlignment="1">
      <alignment vertical="center"/>
    </xf>
    <xf numFmtId="0" fontId="30" fillId="0" borderId="0" xfId="44" applyFont="1" applyAlignment="1">
      <alignment horizontal="center" vertical="center"/>
    </xf>
    <xf numFmtId="0" fontId="30" fillId="0" borderId="0" xfId="44" applyFont="1" applyAlignment="1">
      <alignment horizontal="left" vertical="center"/>
    </xf>
    <xf numFmtId="165" fontId="30" fillId="0" borderId="0" xfId="44" applyNumberFormat="1" applyFont="1" applyAlignment="1">
      <alignment vertical="center"/>
    </xf>
    <xf numFmtId="4" fontId="30" fillId="0" borderId="13" xfId="44" applyNumberFormat="1" applyFont="1" applyBorder="1" applyAlignment="1">
      <alignment horizontal="center" vertical="center"/>
    </xf>
    <xf numFmtId="165" fontId="30" fillId="25" borderId="13" xfId="47" applyNumberFormat="1" applyFont="1" applyFill="1" applyBorder="1" applyAlignment="1">
      <alignment horizontal="right" vertical="center"/>
    </xf>
    <xf numFmtId="165" fontId="30" fillId="0" borderId="13" xfId="47" applyNumberFormat="1" applyFont="1" applyFill="1" applyBorder="1" applyAlignment="1">
      <alignment horizontal="right" vertical="center"/>
    </xf>
    <xf numFmtId="165" fontId="30" fillId="42" borderId="13" xfId="47" applyNumberFormat="1" applyFont="1" applyFill="1" applyBorder="1" applyAlignment="1">
      <alignment horizontal="right" vertical="center"/>
    </xf>
    <xf numFmtId="0" fontId="37" fillId="0" borderId="13" xfId="0" applyFont="1" applyBorder="1" applyAlignment="1">
      <alignment horizontal="center" vertical="center"/>
    </xf>
    <xf numFmtId="0" fontId="17" fillId="0" borderId="0" xfId="44" applyFont="1" applyFill="1" applyAlignment="1">
      <alignment vertical="center"/>
    </xf>
    <xf numFmtId="0" fontId="37" fillId="0" borderId="13" xfId="0" applyFont="1" applyBorder="1" applyAlignment="1">
      <alignment horizontal="center" vertical="center" wrapText="1"/>
    </xf>
    <xf numFmtId="0" fontId="37" fillId="0" borderId="13" xfId="0" applyFont="1" applyFill="1" applyBorder="1" applyAlignment="1">
      <alignment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justify" vertical="center" wrapText="1"/>
    </xf>
    <xf numFmtId="0" fontId="30" fillId="0" borderId="13" xfId="0" applyFont="1" applyBorder="1" applyAlignment="1">
      <alignment horizontal="center" vertical="center" wrapText="1"/>
    </xf>
    <xf numFmtId="4" fontId="37" fillId="43" borderId="13" xfId="43" applyNumberFormat="1" applyFont="1" applyFill="1" applyBorder="1" applyAlignment="1">
      <alignment horizontal="center" vertical="center" wrapText="1"/>
    </xf>
    <xf numFmtId="164" fontId="37" fillId="43" borderId="13" xfId="43" applyNumberFormat="1" applyFont="1" applyFill="1" applyBorder="1" applyAlignment="1">
      <alignment horizontal="center" vertical="center" wrapText="1"/>
    </xf>
    <xf numFmtId="0" fontId="47" fillId="0" borderId="0" xfId="44" applyFont="1" applyAlignment="1">
      <alignment vertical="center"/>
    </xf>
    <xf numFmtId="0" fontId="47" fillId="0" borderId="0" xfId="44" applyFont="1" applyAlignment="1">
      <alignment horizontal="center" vertical="center"/>
    </xf>
    <xf numFmtId="0" fontId="47" fillId="0" borderId="0" xfId="44" applyFont="1" applyFill="1" applyAlignment="1">
      <alignment vertical="center"/>
    </xf>
    <xf numFmtId="0" fontId="37" fillId="0" borderId="15" xfId="0" applyFont="1" applyFill="1" applyBorder="1" applyAlignment="1">
      <alignment horizontal="center" vertical="center" wrapText="1"/>
    </xf>
    <xf numFmtId="0" fontId="30" fillId="0" borderId="13" xfId="51" applyFont="1" applyFill="1" applyBorder="1" applyAlignment="1">
      <alignment vertical="center" wrapText="1"/>
    </xf>
    <xf numFmtId="49" fontId="37" fillId="0" borderId="15" xfId="44" applyNumberFormat="1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vertical="center" wrapText="1"/>
    </xf>
    <xf numFmtId="164" fontId="34" fillId="0" borderId="34" xfId="0" applyNumberFormat="1" applyFont="1" applyBorder="1" applyAlignment="1">
      <alignment horizontal="center" vertical="center"/>
    </xf>
    <xf numFmtId="49" fontId="22" fillId="27" borderId="12" xfId="0" applyNumberFormat="1" applyFont="1" applyFill="1" applyBorder="1" applyAlignment="1">
      <alignment horizontal="right" vertical="center" wrapText="1"/>
    </xf>
    <xf numFmtId="0" fontId="47" fillId="0" borderId="0" xfId="44" applyFont="1" applyAlignment="1">
      <alignment vertical="center" wrapText="1"/>
    </xf>
    <xf numFmtId="4" fontId="22" fillId="37" borderId="13" xfId="0" applyNumberFormat="1" applyFont="1" applyFill="1" applyBorder="1" applyAlignment="1">
      <alignment horizontal="right" vertical="center" wrapText="1"/>
    </xf>
    <xf numFmtId="49" fontId="22" fillId="37" borderId="18" xfId="48" applyNumberFormat="1" applyFont="1" applyFill="1" applyBorder="1" applyAlignment="1">
      <alignment horizontal="center" vertical="center" wrapText="1"/>
    </xf>
    <xf numFmtId="4" fontId="25" fillId="37" borderId="13" xfId="48" applyNumberFormat="1" applyFont="1" applyFill="1" applyBorder="1" applyAlignment="1">
      <alignment vertical="center" wrapText="1"/>
    </xf>
    <xf numFmtId="4" fontId="22" fillId="33" borderId="13" xfId="0" applyNumberFormat="1" applyFont="1" applyFill="1" applyBorder="1" applyAlignment="1">
      <alignment horizontal="right" vertical="center" wrapText="1"/>
    </xf>
    <xf numFmtId="4" fontId="22" fillId="30" borderId="13" xfId="0" applyNumberFormat="1" applyFont="1" applyFill="1" applyBorder="1" applyAlignment="1">
      <alignment horizontal="right" vertical="center" wrapText="1"/>
    </xf>
    <xf numFmtId="49" fontId="25" fillId="33" borderId="11" xfId="0" applyNumberFormat="1" applyFont="1" applyFill="1" applyBorder="1" applyAlignment="1">
      <alignment horizontal="center" vertical="center" wrapText="1"/>
    </xf>
    <xf numFmtId="49" fontId="25" fillId="33" borderId="22" xfId="0" applyNumberFormat="1" applyFont="1" applyFill="1" applyBorder="1" applyAlignment="1">
      <alignment horizontal="center" vertical="center" wrapText="1"/>
    </xf>
    <xf numFmtId="49" fontId="22" fillId="33" borderId="19" xfId="0" applyNumberFormat="1" applyFont="1" applyFill="1" applyBorder="1" applyAlignment="1">
      <alignment horizontal="center" vertical="center" wrapText="1"/>
    </xf>
    <xf numFmtId="0" fontId="38" fillId="0" borderId="13" xfId="43" applyFont="1" applyBorder="1" applyAlignment="1">
      <alignment horizontal="center" vertical="center" wrapText="1"/>
    </xf>
    <xf numFmtId="0" fontId="22" fillId="33" borderId="13" xfId="0" applyFont="1" applyFill="1" applyBorder="1" applyAlignment="1">
      <alignment vertical="center" wrapText="1"/>
    </xf>
    <xf numFmtId="49" fontId="22" fillId="33" borderId="18" xfId="48" applyNumberFormat="1" applyFont="1" applyFill="1" applyBorder="1" applyAlignment="1">
      <alignment horizontal="center" vertical="center" wrapText="1"/>
    </xf>
    <xf numFmtId="49" fontId="25" fillId="33" borderId="18" xfId="0" applyNumberFormat="1" applyFont="1" applyFill="1" applyBorder="1" applyAlignment="1">
      <alignment horizontal="center" vertical="center" wrapText="1"/>
    </xf>
    <xf numFmtId="4" fontId="25" fillId="33" borderId="13" xfId="0" applyNumberFormat="1" applyFont="1" applyFill="1" applyBorder="1" applyAlignment="1">
      <alignment horizontal="right" vertical="center" wrapText="1"/>
    </xf>
    <xf numFmtId="49" fontId="25" fillId="44" borderId="18" xfId="56" applyNumberFormat="1" applyFont="1" applyFill="1" applyBorder="1" applyAlignment="1">
      <alignment horizontal="center" vertical="center" wrapText="1"/>
    </xf>
    <xf numFmtId="49" fontId="25" fillId="44" borderId="12" xfId="56" applyNumberFormat="1" applyFont="1" applyFill="1" applyBorder="1" applyAlignment="1">
      <alignment horizontal="center" vertical="center" wrapText="1"/>
    </xf>
    <xf numFmtId="49" fontId="22" fillId="44" borderId="18" xfId="0" applyNumberFormat="1" applyFont="1" applyFill="1" applyBorder="1" applyAlignment="1">
      <alignment horizontal="center" vertical="center" wrapText="1"/>
    </xf>
    <xf numFmtId="49" fontId="22" fillId="44" borderId="12" xfId="0" applyNumberFormat="1" applyFont="1" applyFill="1" applyBorder="1" applyAlignment="1">
      <alignment horizontal="center" vertical="center" wrapText="1"/>
    </xf>
    <xf numFmtId="49" fontId="22" fillId="44" borderId="13" xfId="0" applyNumberFormat="1" applyFont="1" applyFill="1" applyBorder="1" applyAlignment="1">
      <alignment horizontal="center" vertical="center" wrapText="1"/>
    </xf>
    <xf numFmtId="49" fontId="25" fillId="45" borderId="18" xfId="0" applyNumberFormat="1" applyFont="1" applyFill="1" applyBorder="1" applyAlignment="1">
      <alignment horizontal="center" vertical="center" wrapText="1"/>
    </xf>
    <xf numFmtId="49" fontId="22" fillId="45" borderId="13" xfId="0" applyNumberFormat="1" applyFont="1" applyFill="1" applyBorder="1" applyAlignment="1">
      <alignment horizontal="center" vertical="center" wrapText="1"/>
    </xf>
    <xf numFmtId="49" fontId="25" fillId="45" borderId="12" xfId="0" applyNumberFormat="1" applyFont="1" applyFill="1" applyBorder="1" applyAlignment="1">
      <alignment horizontal="center" vertical="center" wrapText="1"/>
    </xf>
    <xf numFmtId="49" fontId="22" fillId="45" borderId="35" xfId="0" applyNumberFormat="1" applyFont="1" applyFill="1" applyBorder="1" applyAlignment="1">
      <alignment horizontal="center" vertical="center" wrapText="1"/>
    </xf>
    <xf numFmtId="49" fontId="22" fillId="45" borderId="21" xfId="0" applyNumberFormat="1" applyFont="1" applyFill="1" applyBorder="1" applyAlignment="1">
      <alignment horizontal="center" vertical="center" wrapText="1"/>
    </xf>
    <xf numFmtId="0" fontId="23" fillId="29" borderId="13" xfId="0" applyFont="1" applyFill="1" applyBorder="1" applyAlignment="1">
      <alignment vertical="center" wrapText="1"/>
    </xf>
    <xf numFmtId="0" fontId="21" fillId="29" borderId="13" xfId="0" applyFont="1" applyFill="1" applyBorder="1" applyAlignment="1">
      <alignment horizontal="left" vertical="center" wrapText="1"/>
    </xf>
    <xf numFmtId="49" fontId="21" fillId="37" borderId="12" xfId="0" applyNumberFormat="1" applyFont="1" applyFill="1" applyBorder="1" applyAlignment="1">
      <alignment horizontal="right" vertical="center" wrapText="1"/>
    </xf>
    <xf numFmtId="49" fontId="21" fillId="37" borderId="18" xfId="0" applyNumberFormat="1" applyFont="1" applyFill="1" applyBorder="1" applyAlignment="1">
      <alignment horizontal="left" vertical="center" wrapText="1"/>
    </xf>
    <xf numFmtId="4" fontId="21" fillId="37" borderId="13" xfId="0" applyNumberFormat="1" applyFont="1" applyFill="1" applyBorder="1" applyAlignment="1">
      <alignment horizontal="right" vertical="center" wrapText="1"/>
    </xf>
    <xf numFmtId="49" fontId="23" fillId="29" borderId="18" xfId="0" applyNumberFormat="1" applyFont="1" applyFill="1" applyBorder="1" applyAlignment="1">
      <alignment horizontal="center" vertical="center" wrapText="1"/>
    </xf>
    <xf numFmtId="49" fontId="23" fillId="29" borderId="13" xfId="0" applyNumberFormat="1" applyFont="1" applyFill="1" applyBorder="1" applyAlignment="1">
      <alignment horizontal="center" vertical="center" wrapText="1"/>
    </xf>
    <xf numFmtId="49" fontId="21" fillId="29" borderId="18" xfId="48" applyNumberFormat="1" applyFont="1" applyFill="1" applyBorder="1" applyAlignment="1">
      <alignment horizontal="center" vertical="center" wrapText="1"/>
    </xf>
    <xf numFmtId="49" fontId="21" fillId="29" borderId="13" xfId="48" applyNumberFormat="1" applyFont="1" applyFill="1" applyBorder="1" applyAlignment="1">
      <alignment horizontal="center" vertical="center" wrapText="1"/>
    </xf>
    <xf numFmtId="49" fontId="21" fillId="29" borderId="13" xfId="0" applyNumberFormat="1" applyFont="1" applyFill="1" applyBorder="1" applyAlignment="1">
      <alignment horizontal="center" vertical="center" wrapText="1"/>
    </xf>
    <xf numFmtId="49" fontId="21" fillId="37" borderId="16" xfId="0" applyNumberFormat="1" applyFont="1" applyFill="1" applyBorder="1" applyAlignment="1">
      <alignment horizontal="right" vertical="center" wrapText="1"/>
    </xf>
    <xf numFmtId="49" fontId="21" fillId="37" borderId="17" xfId="0" applyNumberFormat="1" applyFont="1" applyFill="1" applyBorder="1" applyAlignment="1">
      <alignment horizontal="left" vertical="center" wrapText="1"/>
    </xf>
    <xf numFmtId="49" fontId="23" fillId="46" borderId="18" xfId="56" applyNumberFormat="1" applyFont="1" applyFill="1" applyBorder="1" applyAlignment="1">
      <alignment horizontal="center" vertical="center" wrapText="1"/>
    </xf>
    <xf numFmtId="49" fontId="23" fillId="46" borderId="12" xfId="56" applyNumberFormat="1" applyFont="1" applyFill="1" applyBorder="1" applyAlignment="1">
      <alignment horizontal="center" vertical="center" wrapText="1"/>
    </xf>
    <xf numFmtId="0" fontId="21" fillId="46" borderId="13" xfId="0" applyFont="1" applyFill="1" applyBorder="1" applyAlignment="1">
      <alignment vertical="center" wrapText="1"/>
    </xf>
    <xf numFmtId="49" fontId="21" fillId="47" borderId="18" xfId="0" applyNumberFormat="1" applyFont="1" applyFill="1" applyBorder="1" applyAlignment="1">
      <alignment horizontal="left" vertical="center" wrapText="1"/>
    </xf>
    <xf numFmtId="4" fontId="21" fillId="47" borderId="13" xfId="0" applyNumberFormat="1" applyFont="1" applyFill="1" applyBorder="1" applyAlignment="1">
      <alignment horizontal="right" vertical="center" wrapText="1"/>
    </xf>
    <xf numFmtId="49" fontId="21" fillId="46" borderId="26" xfId="0" applyNumberFormat="1" applyFont="1" applyFill="1" applyBorder="1" applyAlignment="1">
      <alignment horizontal="center" vertical="center" wrapText="1"/>
    </xf>
    <xf numFmtId="49" fontId="21" fillId="46" borderId="20" xfId="0" applyNumberFormat="1" applyFont="1" applyFill="1" applyBorder="1" applyAlignment="1">
      <alignment horizontal="center" vertical="center" wrapText="1"/>
    </xf>
    <xf numFmtId="49" fontId="21" fillId="47" borderId="12" xfId="0" applyNumberFormat="1" applyFont="1" applyFill="1" applyBorder="1" applyAlignment="1">
      <alignment horizontal="right" vertical="center" wrapText="1"/>
    </xf>
    <xf numFmtId="0" fontId="23" fillId="46" borderId="13" xfId="0" applyFont="1" applyFill="1" applyBorder="1" applyAlignment="1">
      <alignment vertical="center" wrapText="1"/>
    </xf>
    <xf numFmtId="49" fontId="21" fillId="47" borderId="13" xfId="0" applyNumberFormat="1" applyFont="1" applyFill="1" applyBorder="1" applyAlignment="1">
      <alignment horizontal="center" vertical="center" wrapText="1"/>
    </xf>
    <xf numFmtId="49" fontId="21" fillId="47" borderId="33" xfId="0" applyNumberFormat="1" applyFont="1" applyFill="1" applyBorder="1" applyAlignment="1">
      <alignment horizontal="center" vertical="center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/>
    </xf>
    <xf numFmtId="49" fontId="21" fillId="0" borderId="36" xfId="0" applyNumberFormat="1" applyFont="1" applyFill="1" applyBorder="1" applyAlignment="1">
      <alignment horizontal="center" vertical="center" wrapText="1"/>
    </xf>
    <xf numFmtId="49" fontId="21" fillId="0" borderId="37" xfId="0" applyNumberFormat="1" applyFont="1" applyFill="1" applyBorder="1" applyAlignment="1">
      <alignment horizontal="center" vertical="center" wrapText="1"/>
    </xf>
    <xf numFmtId="49" fontId="21" fillId="0" borderId="38" xfId="0" applyNumberFormat="1" applyFont="1" applyFill="1" applyBorder="1" applyAlignment="1">
      <alignment horizontal="center" vertical="center" wrapText="1"/>
    </xf>
    <xf numFmtId="0" fontId="22" fillId="48" borderId="13" xfId="0" applyFont="1" applyFill="1" applyBorder="1" applyAlignment="1">
      <alignment vertical="center" wrapText="1"/>
    </xf>
    <xf numFmtId="49" fontId="22" fillId="48" borderId="13" xfId="0" applyNumberFormat="1" applyFont="1" applyFill="1" applyBorder="1" applyAlignment="1">
      <alignment horizontal="center" vertical="center"/>
    </xf>
    <xf numFmtId="49" fontId="22" fillId="48" borderId="12" xfId="0" applyNumberFormat="1" applyFont="1" applyFill="1" applyBorder="1" applyAlignment="1">
      <alignment horizontal="center" vertical="center"/>
    </xf>
    <xf numFmtId="49" fontId="22" fillId="27" borderId="13" xfId="0" applyNumberFormat="1" applyFont="1" applyFill="1" applyBorder="1" applyAlignment="1">
      <alignment horizontal="center" vertical="center" wrapText="1"/>
    </xf>
    <xf numFmtId="49" fontId="22" fillId="48" borderId="12" xfId="0" applyNumberFormat="1" applyFont="1" applyFill="1" applyBorder="1" applyAlignment="1">
      <alignment vertical="center"/>
    </xf>
    <xf numFmtId="49" fontId="22" fillId="48" borderId="13" xfId="0" applyNumberFormat="1" applyFont="1" applyFill="1" applyBorder="1" applyAlignment="1">
      <alignment vertical="center"/>
    </xf>
    <xf numFmtId="4" fontId="22" fillId="48" borderId="18" xfId="0" applyNumberFormat="1" applyFont="1" applyFill="1" applyBorder="1" applyAlignment="1">
      <alignment horizontal="right" vertical="center"/>
    </xf>
    <xf numFmtId="4" fontId="27" fillId="0" borderId="0" xfId="56" applyNumberFormat="1" applyFont="1" applyFill="1" applyAlignment="1">
      <alignment vertical="center" wrapText="1"/>
    </xf>
    <xf numFmtId="4" fontId="0" fillId="0" borderId="0" xfId="0" applyNumberFormat="1" applyFill="1" applyAlignment="1">
      <alignment wrapText="1"/>
    </xf>
    <xf numFmtId="164" fontId="34" fillId="0" borderId="0" xfId="0" applyNumberFormat="1" applyFont="1" applyBorder="1" applyAlignment="1">
      <alignment horizontal="center" vertical="center"/>
    </xf>
    <xf numFmtId="4" fontId="29" fillId="0" borderId="0" xfId="44" applyNumberFormat="1" applyFont="1" applyAlignment="1">
      <alignment horizontal="right" vertical="center"/>
    </xf>
    <xf numFmtId="4" fontId="30" fillId="25" borderId="13" xfId="47" applyNumberFormat="1" applyFont="1" applyFill="1" applyBorder="1" applyAlignment="1">
      <alignment horizontal="right" vertical="center"/>
    </xf>
    <xf numFmtId="4" fontId="30" fillId="25" borderId="13" xfId="47" applyNumberFormat="1" applyFont="1" applyFill="1" applyBorder="1" applyAlignment="1">
      <alignment vertical="center"/>
    </xf>
    <xf numFmtId="4" fontId="30" fillId="0" borderId="13" xfId="47" applyNumberFormat="1" applyFont="1" applyFill="1" applyBorder="1" applyAlignment="1">
      <alignment vertical="center"/>
    </xf>
    <xf numFmtId="4" fontId="30" fillId="42" borderId="13" xfId="47" applyNumberFormat="1" applyFont="1" applyFill="1" applyBorder="1" applyAlignment="1">
      <alignment horizontal="right" vertical="center"/>
    </xf>
    <xf numFmtId="49" fontId="30" fillId="0" borderId="0" xfId="0" applyNumberFormat="1" applyFont="1" applyFill="1" applyBorder="1" applyAlignment="1">
      <alignment horizontal="right" vertical="center" wrapText="1"/>
    </xf>
    <xf numFmtId="0" fontId="37" fillId="0" borderId="20" xfId="0" applyFont="1" applyFill="1" applyBorder="1" applyAlignment="1">
      <alignment horizontal="left" vertical="center" wrapText="1"/>
    </xf>
    <xf numFmtId="4" fontId="55" fillId="0" borderId="13" xfId="0" applyNumberFormat="1" applyFont="1" applyFill="1" applyBorder="1" applyAlignment="1">
      <alignment horizontal="right" vertical="center" wrapText="1"/>
    </xf>
    <xf numFmtId="0" fontId="21" fillId="30" borderId="13" xfId="0" applyFont="1" applyFill="1" applyBorder="1" applyAlignment="1">
      <alignment horizontal="left" vertical="center" wrapText="1"/>
    </xf>
    <xf numFmtId="49" fontId="21" fillId="33" borderId="12" xfId="0" applyNumberFormat="1" applyFont="1" applyFill="1" applyBorder="1" applyAlignment="1">
      <alignment horizontal="right" vertical="center" wrapText="1"/>
    </xf>
    <xf numFmtId="4" fontId="21" fillId="30" borderId="13" xfId="0" applyNumberFormat="1" applyFont="1" applyFill="1" applyBorder="1" applyAlignment="1">
      <alignment horizontal="right" vertical="center" wrapText="1"/>
    </xf>
    <xf numFmtId="4" fontId="33" fillId="0" borderId="13" xfId="47" applyNumberFormat="1" applyFont="1" applyFill="1" applyBorder="1" applyAlignment="1">
      <alignment vertical="center"/>
    </xf>
    <xf numFmtId="4" fontId="30" fillId="0" borderId="0" xfId="44" applyNumberFormat="1" applyFont="1" applyAlignment="1">
      <alignment vertical="center"/>
    </xf>
    <xf numFmtId="4" fontId="23" fillId="0" borderId="13" xfId="0" applyNumberFormat="1" applyFont="1" applyFill="1" applyBorder="1" applyAlignment="1">
      <alignment vertical="center" wrapText="1"/>
    </xf>
    <xf numFmtId="4" fontId="23" fillId="0" borderId="13" xfId="0" applyNumberFormat="1" applyFont="1" applyBorder="1" applyAlignment="1">
      <alignment vertical="center" wrapText="1"/>
    </xf>
    <xf numFmtId="49" fontId="22" fillId="38" borderId="39" xfId="0" applyNumberFormat="1" applyFont="1" applyFill="1" applyBorder="1" applyAlignment="1">
      <alignment horizontal="center" vertical="center" wrapText="1"/>
    </xf>
    <xf numFmtId="49" fontId="22" fillId="37" borderId="39" xfId="0" applyNumberFormat="1" applyFont="1" applyFill="1" applyBorder="1" applyAlignment="1">
      <alignment horizontal="center" vertical="center" wrapText="1"/>
    </xf>
    <xf numFmtId="49" fontId="22" fillId="33" borderId="33" xfId="0" applyNumberFormat="1" applyFont="1" applyFill="1" applyBorder="1" applyAlignment="1">
      <alignment horizontal="center" vertical="center" wrapText="1"/>
    </xf>
    <xf numFmtId="49" fontId="22" fillId="30" borderId="33" xfId="0" applyNumberFormat="1" applyFont="1" applyFill="1" applyBorder="1" applyAlignment="1">
      <alignment horizontal="center" vertical="center" wrapText="1"/>
    </xf>
    <xf numFmtId="49" fontId="22" fillId="33" borderId="39" xfId="0" applyNumberFormat="1" applyFont="1" applyFill="1" applyBorder="1" applyAlignment="1">
      <alignment horizontal="center" vertical="center" wrapText="1"/>
    </xf>
    <xf numFmtId="49" fontId="25" fillId="37" borderId="33" xfId="0" applyNumberFormat="1" applyFont="1" applyFill="1" applyBorder="1" applyAlignment="1">
      <alignment horizontal="center" vertical="center" wrapText="1"/>
    </xf>
    <xf numFmtId="49" fontId="22" fillId="33" borderId="0" xfId="0" applyNumberFormat="1" applyFont="1" applyFill="1" applyBorder="1" applyAlignment="1">
      <alignment horizontal="center" vertical="center" wrapText="1"/>
    </xf>
    <xf numFmtId="49" fontId="22" fillId="38" borderId="17" xfId="0" applyNumberFormat="1" applyFont="1" applyFill="1" applyBorder="1" applyAlignment="1">
      <alignment horizontal="right" vertical="center" wrapText="1"/>
    </xf>
    <xf numFmtId="49" fontId="21" fillId="0" borderId="0" xfId="0" applyNumberFormat="1" applyFont="1" applyFill="1" applyAlignment="1">
      <alignment horizontal="right"/>
    </xf>
    <xf numFmtId="0" fontId="22" fillId="27" borderId="33" xfId="0" applyFont="1" applyFill="1" applyBorder="1" applyAlignment="1">
      <alignment horizontal="right" vertical="top" wrapText="1"/>
    </xf>
    <xf numFmtId="0" fontId="22" fillId="27" borderId="13" xfId="0" applyFont="1" applyFill="1" applyBorder="1" applyAlignment="1">
      <alignment horizontal="center" vertical="top" wrapText="1"/>
    </xf>
    <xf numFmtId="49" fontId="22" fillId="0" borderId="15" xfId="0" applyNumberFormat="1" applyFont="1" applyFill="1" applyBorder="1" applyAlignment="1">
      <alignment horizontal="center" vertical="top" wrapText="1"/>
    </xf>
    <xf numFmtId="49" fontId="22" fillId="27" borderId="16" xfId="0" applyNumberFormat="1" applyFont="1" applyFill="1" applyBorder="1" applyAlignment="1">
      <alignment horizontal="center" vertical="top" wrapText="1"/>
    </xf>
    <xf numFmtId="0" fontId="22" fillId="27" borderId="12" xfId="0" applyFont="1" applyFill="1" applyBorder="1" applyAlignment="1">
      <alignment horizontal="right" vertical="top" wrapText="1"/>
    </xf>
    <xf numFmtId="49" fontId="22" fillId="27" borderId="17" xfId="0" applyNumberFormat="1" applyFont="1" applyFill="1" applyBorder="1" applyAlignment="1">
      <alignment horizontal="center" vertical="top" wrapText="1"/>
    </xf>
    <xf numFmtId="164" fontId="22" fillId="27" borderId="15" xfId="0" applyNumberFormat="1" applyFont="1" applyFill="1" applyBorder="1" applyAlignment="1">
      <alignment horizontal="center" vertical="top" wrapText="1"/>
    </xf>
    <xf numFmtId="49" fontId="22" fillId="27" borderId="18" xfId="0" applyNumberFormat="1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0" fontId="22" fillId="27" borderId="18" xfId="0" applyFont="1" applyFill="1" applyBorder="1" applyAlignment="1">
      <alignment horizontal="right" vertical="top" wrapText="1"/>
    </xf>
    <xf numFmtId="0" fontId="22" fillId="27" borderId="33" xfId="0" applyFont="1" applyFill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/>
    </xf>
    <xf numFmtId="49" fontId="21" fillId="0" borderId="16" xfId="0" applyNumberFormat="1" applyFont="1" applyFill="1" applyBorder="1" applyAlignment="1">
      <alignment horizontal="right" vertical="center" wrapText="1"/>
    </xf>
    <xf numFmtId="0" fontId="37" fillId="0" borderId="0" xfId="38" applyFont="1" applyFill="1" applyAlignment="1">
      <alignment horizontal="center" vertical="center"/>
    </xf>
    <xf numFmtId="0" fontId="67" fillId="0" borderId="0" xfId="38"/>
    <xf numFmtId="0" fontId="30" fillId="0" borderId="0" xfId="38" applyFont="1" applyAlignment="1">
      <alignment vertical="center"/>
    </xf>
    <xf numFmtId="4" fontId="37" fillId="0" borderId="0" xfId="38" applyNumberFormat="1" applyFont="1" applyAlignment="1">
      <alignment horizontal="center" vertical="center"/>
    </xf>
    <xf numFmtId="0" fontId="21" fillId="0" borderId="13" xfId="38" applyFont="1" applyFill="1" applyBorder="1" applyAlignment="1">
      <alignment horizontal="center" vertical="center" wrapText="1"/>
    </xf>
    <xf numFmtId="0" fontId="21" fillId="0" borderId="13" xfId="38" applyFont="1" applyBorder="1" applyAlignment="1">
      <alignment horizontal="center" vertical="center"/>
    </xf>
    <xf numFmtId="0" fontId="21" fillId="0" borderId="13" xfId="38" applyFont="1" applyBorder="1" applyAlignment="1">
      <alignment horizontal="center" vertical="center" wrapText="1"/>
    </xf>
    <xf numFmtId="4" fontId="21" fillId="0" borderId="13" xfId="38" applyNumberFormat="1" applyFont="1" applyBorder="1" applyAlignment="1">
      <alignment horizontal="center" vertical="center" wrapText="1"/>
    </xf>
    <xf numFmtId="0" fontId="56" fillId="29" borderId="13" xfId="38" applyFont="1" applyFill="1" applyBorder="1" applyAlignment="1">
      <alignment horizontal="center" vertical="center" wrapText="1"/>
    </xf>
    <xf numFmtId="0" fontId="56" fillId="40" borderId="13" xfId="38" applyFont="1" applyFill="1" applyBorder="1" applyAlignment="1">
      <alignment horizontal="center" vertical="center" wrapText="1"/>
    </xf>
    <xf numFmtId="0" fontId="57" fillId="0" borderId="0" xfId="38" applyFont="1"/>
    <xf numFmtId="0" fontId="56" fillId="49" borderId="13" xfId="38" applyFont="1" applyFill="1" applyBorder="1" applyAlignment="1">
      <alignment horizontal="center" vertical="center" wrapText="1"/>
    </xf>
    <xf numFmtId="0" fontId="56" fillId="49" borderId="13" xfId="38" applyFont="1" applyFill="1" applyBorder="1" applyAlignment="1">
      <alignment vertical="center" wrapText="1"/>
    </xf>
    <xf numFmtId="4" fontId="22" fillId="49" borderId="13" xfId="38" applyNumberFormat="1" applyFont="1" applyFill="1" applyBorder="1" applyAlignment="1">
      <alignment vertical="center"/>
    </xf>
    <xf numFmtId="0" fontId="58" fillId="50" borderId="13" xfId="38" applyFont="1" applyFill="1" applyBorder="1" applyAlignment="1">
      <alignment horizontal="center" vertical="center" wrapText="1"/>
    </xf>
    <xf numFmtId="0" fontId="58" fillId="50" borderId="12" xfId="38" applyFont="1" applyFill="1" applyBorder="1" applyAlignment="1">
      <alignment vertical="center" wrapText="1"/>
    </xf>
    <xf numFmtId="4" fontId="21" fillId="50" borderId="13" xfId="38" applyNumberFormat="1" applyFont="1" applyFill="1" applyBorder="1" applyAlignment="1">
      <alignment vertical="center"/>
    </xf>
    <xf numFmtId="0" fontId="58" fillId="29" borderId="13" xfId="38" applyFont="1" applyFill="1" applyBorder="1" applyAlignment="1">
      <alignment horizontal="center" vertical="center" wrapText="1"/>
    </xf>
    <xf numFmtId="0" fontId="58" fillId="29" borderId="12" xfId="38" applyFont="1" applyFill="1" applyBorder="1" applyAlignment="1">
      <alignment vertical="center" wrapText="1"/>
    </xf>
    <xf numFmtId="4" fontId="21" fillId="0" borderId="13" xfId="38" applyNumberFormat="1" applyFont="1" applyFill="1" applyBorder="1" applyAlignment="1">
      <alignment vertical="center"/>
    </xf>
    <xf numFmtId="0" fontId="56" fillId="49" borderId="12" xfId="38" applyFont="1" applyFill="1" applyBorder="1" applyAlignment="1">
      <alignment vertical="center" wrapText="1"/>
    </xf>
    <xf numFmtId="4" fontId="21" fillId="29" borderId="13" xfId="38" applyNumberFormat="1" applyFont="1" applyFill="1" applyBorder="1" applyAlignment="1">
      <alignment vertical="center"/>
    </xf>
    <xf numFmtId="0" fontId="58" fillId="24" borderId="13" xfId="38" applyFont="1" applyFill="1" applyBorder="1" applyAlignment="1">
      <alignment horizontal="center" vertical="center" wrapText="1"/>
    </xf>
    <xf numFmtId="0" fontId="58" fillId="24" borderId="12" xfId="38" applyFont="1" applyFill="1" applyBorder="1" applyAlignment="1">
      <alignment vertical="center" wrapText="1"/>
    </xf>
    <xf numFmtId="4" fontId="21" fillId="0" borderId="13" xfId="38" applyNumberFormat="1" applyFont="1" applyBorder="1" applyAlignment="1">
      <alignment vertical="center"/>
    </xf>
    <xf numFmtId="4" fontId="37" fillId="0" borderId="0" xfId="38" applyNumberFormat="1" applyFont="1" applyAlignment="1">
      <alignment vertical="center"/>
    </xf>
    <xf numFmtId="0" fontId="34" fillId="0" borderId="0" xfId="0" applyFont="1" applyBorder="1" applyAlignment="1">
      <alignment horizontal="left" vertical="center"/>
    </xf>
    <xf numFmtId="49" fontId="22" fillId="27" borderId="18" xfId="0" applyNumberFormat="1" applyFont="1" applyFill="1" applyBorder="1" applyAlignment="1">
      <alignment horizontal="left" vertical="center" wrapText="1"/>
    </xf>
    <xf numFmtId="49" fontId="22" fillId="38" borderId="17" xfId="0" applyNumberFormat="1" applyFont="1" applyFill="1" applyBorder="1" applyAlignment="1">
      <alignment horizontal="left" vertical="center" wrapText="1"/>
    </xf>
    <xf numFmtId="49" fontId="22" fillId="48" borderId="33" xfId="0" applyNumberFormat="1" applyFont="1" applyFill="1" applyBorder="1" applyAlignment="1">
      <alignment horizontal="left" vertical="center"/>
    </xf>
    <xf numFmtId="49" fontId="22" fillId="37" borderId="17" xfId="0" applyNumberFormat="1" applyFont="1" applyFill="1" applyBorder="1" applyAlignment="1">
      <alignment horizontal="left" vertical="center" wrapText="1"/>
    </xf>
    <xf numFmtId="49" fontId="22" fillId="33" borderId="18" xfId="0" applyNumberFormat="1" applyFont="1" applyFill="1" applyBorder="1" applyAlignment="1">
      <alignment horizontal="left" vertical="center" wrapText="1"/>
    </xf>
    <xf numFmtId="49" fontId="21" fillId="26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49" fontId="23" fillId="26" borderId="11" xfId="0" applyNumberFormat="1" applyFont="1" applyFill="1" applyBorder="1" applyAlignment="1">
      <alignment horizontal="left" vertical="center" wrapText="1"/>
    </xf>
    <xf numFmtId="49" fontId="21" fillId="26" borderId="39" xfId="0" applyNumberFormat="1" applyFont="1" applyFill="1" applyBorder="1" applyAlignment="1">
      <alignment horizontal="left" vertical="center" wrapText="1"/>
    </xf>
    <xf numFmtId="49" fontId="22" fillId="33" borderId="17" xfId="0" applyNumberFormat="1" applyFont="1" applyFill="1" applyBorder="1" applyAlignment="1">
      <alignment horizontal="left" vertical="center" wrapText="1"/>
    </xf>
    <xf numFmtId="49" fontId="25" fillId="37" borderId="18" xfId="0" applyNumberFormat="1" applyFont="1" applyFill="1" applyBorder="1" applyAlignment="1">
      <alignment horizontal="left" vertical="center" wrapText="1"/>
    </xf>
    <xf numFmtId="49" fontId="22" fillId="33" borderId="24" xfId="0" applyNumberFormat="1" applyFont="1" applyFill="1" applyBorder="1" applyAlignment="1">
      <alignment horizontal="left" vertical="center" wrapText="1"/>
    </xf>
    <xf numFmtId="49" fontId="21" fillId="33" borderId="18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49" fontId="22" fillId="27" borderId="33" xfId="0" applyNumberFormat="1" applyFont="1" applyFill="1" applyBorder="1" applyAlignment="1">
      <alignment horizontal="center" vertical="center" wrapText="1"/>
    </xf>
    <xf numFmtId="49" fontId="22" fillId="48" borderId="33" xfId="0" applyNumberFormat="1" applyFont="1" applyFill="1" applyBorder="1" applyAlignment="1">
      <alignment horizontal="center" vertical="center"/>
    </xf>
    <xf numFmtId="49" fontId="21" fillId="26" borderId="34" xfId="0" applyNumberFormat="1" applyFont="1" applyFill="1" applyBorder="1" applyAlignment="1">
      <alignment horizontal="center" vertical="center" wrapText="1"/>
    </xf>
    <xf numFmtId="49" fontId="23" fillId="26" borderId="34" xfId="0" applyNumberFormat="1" applyFont="1" applyFill="1" applyBorder="1" applyAlignment="1">
      <alignment horizontal="center" vertical="center" wrapText="1"/>
    </xf>
    <xf numFmtId="49" fontId="21" fillId="26" borderId="39" xfId="0" applyNumberFormat="1" applyFont="1" applyFill="1" applyBorder="1" applyAlignment="1">
      <alignment horizontal="center" vertical="center" wrapText="1"/>
    </xf>
    <xf numFmtId="49" fontId="21" fillId="26" borderId="33" xfId="0" applyNumberFormat="1" applyFont="1" applyFill="1" applyBorder="1" applyAlignment="1">
      <alignment horizontal="center" vertical="center" wrapText="1"/>
    </xf>
    <xf numFmtId="49" fontId="21" fillId="37" borderId="33" xfId="0" applyNumberFormat="1" applyFont="1" applyFill="1" applyBorder="1" applyAlignment="1">
      <alignment horizontal="center" vertical="center" wrapText="1"/>
    </xf>
    <xf numFmtId="49" fontId="21" fillId="27" borderId="39" xfId="0" applyNumberFormat="1" applyFont="1" applyFill="1" applyBorder="1" applyAlignment="1">
      <alignment horizontal="center" vertical="center" wrapText="1"/>
    </xf>
    <xf numFmtId="49" fontId="21" fillId="27" borderId="33" xfId="0" applyNumberFormat="1" applyFont="1" applyFill="1" applyBorder="1" applyAlignment="1">
      <alignment horizontal="center" vertical="center" wrapText="1"/>
    </xf>
    <xf numFmtId="49" fontId="21" fillId="37" borderId="39" xfId="0" applyNumberFormat="1" applyFont="1" applyFill="1" applyBorder="1" applyAlignment="1">
      <alignment horizontal="center" vertical="center" wrapText="1"/>
    </xf>
    <xf numFmtId="49" fontId="21" fillId="33" borderId="33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1" fillId="26" borderId="40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4" fontId="21" fillId="0" borderId="12" xfId="38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2" fillId="27" borderId="33" xfId="0" applyFont="1" applyFill="1" applyBorder="1" applyAlignment="1">
      <alignment horizontal="center" vertical="top" wrapText="1"/>
    </xf>
    <xf numFmtId="49" fontId="21" fillId="0" borderId="39" xfId="0" applyNumberFormat="1" applyFont="1" applyFill="1" applyBorder="1" applyAlignment="1">
      <alignment horizontal="center" vertical="center" wrapText="1"/>
    </xf>
    <xf numFmtId="164" fontId="34" fillId="0" borderId="34" xfId="0" applyNumberFormat="1" applyFont="1" applyBorder="1" applyAlignment="1">
      <alignment horizontal="left" vertical="center"/>
    </xf>
    <xf numFmtId="0" fontId="22" fillId="27" borderId="17" xfId="0" applyFont="1" applyFill="1" applyBorder="1" applyAlignment="1">
      <alignment horizontal="left" vertical="top" wrapText="1"/>
    </xf>
    <xf numFmtId="49" fontId="21" fillId="0" borderId="17" xfId="0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48" fillId="0" borderId="0" xfId="0" applyFont="1" applyBorder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164" fontId="32" fillId="0" borderId="34" xfId="0" applyNumberFormat="1" applyFont="1" applyBorder="1" applyAlignment="1">
      <alignment horizontal="right" vertical="center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right" vertical="center" wrapText="1"/>
    </xf>
    <xf numFmtId="0" fontId="22" fillId="0" borderId="17" xfId="0" applyFont="1" applyFill="1" applyBorder="1" applyAlignment="1">
      <alignment horizontal="center" vertical="center" wrapText="1"/>
    </xf>
    <xf numFmtId="49" fontId="22" fillId="0" borderId="16" xfId="0" applyNumberFormat="1" applyFont="1" applyFill="1" applyBorder="1" applyAlignment="1">
      <alignment horizontal="center" vertical="center" wrapText="1"/>
    </xf>
    <xf numFmtId="164" fontId="22" fillId="0" borderId="15" xfId="0" applyNumberFormat="1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vertical="top" wrapText="1"/>
    </xf>
    <xf numFmtId="49" fontId="51" fillId="0" borderId="12" xfId="0" applyNumberFormat="1" applyFont="1" applyFill="1" applyBorder="1" applyAlignment="1">
      <alignment horizontal="center" vertical="top" wrapText="1"/>
    </xf>
    <xf numFmtId="49" fontId="51" fillId="0" borderId="18" xfId="0" applyNumberFormat="1" applyFont="1" applyFill="1" applyBorder="1" applyAlignment="1">
      <alignment horizontal="center" vertical="top" wrapText="1"/>
    </xf>
    <xf numFmtId="49" fontId="51" fillId="0" borderId="13" xfId="0" applyNumberFormat="1" applyFont="1" applyFill="1" applyBorder="1" applyAlignment="1">
      <alignment horizontal="center" vertical="top" wrapText="1"/>
    </xf>
    <xf numFmtId="4" fontId="51" fillId="0" borderId="13" xfId="0" applyNumberFormat="1" applyFont="1" applyFill="1" applyBorder="1" applyAlignment="1">
      <alignment horizontal="right" vertical="center" wrapText="1"/>
    </xf>
    <xf numFmtId="2" fontId="21" fillId="51" borderId="12" xfId="56" applyNumberFormat="1" applyFont="1" applyFill="1" applyBorder="1" applyAlignment="1">
      <alignment horizontal="left" vertical="top" wrapText="1"/>
    </xf>
    <xf numFmtId="49" fontId="52" fillId="51" borderId="10" xfId="0" applyNumberFormat="1" applyFont="1" applyFill="1" applyBorder="1" applyAlignment="1">
      <alignment horizontal="center" vertical="top" wrapText="1"/>
    </xf>
    <xf numFmtId="49" fontId="52" fillId="51" borderId="11" xfId="0" applyNumberFormat="1" applyFont="1" applyFill="1" applyBorder="1" applyAlignment="1">
      <alignment horizontal="center" vertical="top" wrapText="1"/>
    </xf>
    <xf numFmtId="49" fontId="53" fillId="51" borderId="13" xfId="56" applyNumberFormat="1" applyFont="1" applyFill="1" applyBorder="1" applyAlignment="1">
      <alignment horizontal="center" vertical="top" wrapText="1"/>
    </xf>
    <xf numFmtId="49" fontId="53" fillId="51" borderId="12" xfId="56" applyNumberFormat="1" applyFont="1" applyFill="1" applyBorder="1" applyAlignment="1">
      <alignment horizontal="center" vertical="top" wrapText="1"/>
    </xf>
    <xf numFmtId="4" fontId="53" fillId="51" borderId="13" xfId="56" applyNumberFormat="1" applyFont="1" applyFill="1" applyBorder="1" applyAlignment="1">
      <alignment horizontal="right" vertical="center" wrapText="1"/>
    </xf>
    <xf numFmtId="2" fontId="23" fillId="0" borderId="12" xfId="56" applyNumberFormat="1" applyFont="1" applyFill="1" applyBorder="1" applyAlignment="1">
      <alignment horizontal="left" vertical="top" wrapText="1"/>
    </xf>
    <xf numFmtId="49" fontId="53" fillId="0" borderId="10" xfId="0" applyNumberFormat="1" applyFont="1" applyFill="1" applyBorder="1" applyAlignment="1">
      <alignment horizontal="center" vertical="top" wrapText="1"/>
    </xf>
    <xf numFmtId="49" fontId="53" fillId="0" borderId="11" xfId="0" applyNumberFormat="1" applyFont="1" applyFill="1" applyBorder="1" applyAlignment="1">
      <alignment horizontal="center" vertical="top" wrapText="1"/>
    </xf>
    <xf numFmtId="49" fontId="53" fillId="0" borderId="13" xfId="56" applyNumberFormat="1" applyFont="1" applyFill="1" applyBorder="1" applyAlignment="1">
      <alignment horizontal="center" vertical="top" wrapText="1"/>
    </xf>
    <xf numFmtId="49" fontId="53" fillId="0" borderId="33" xfId="56" applyNumberFormat="1" applyFont="1" applyFill="1" applyBorder="1" applyAlignment="1">
      <alignment horizontal="center" vertical="top" wrapText="1"/>
    </xf>
    <xf numFmtId="4" fontId="53" fillId="0" borderId="13" xfId="56" applyNumberFormat="1" applyFont="1" applyFill="1" applyBorder="1" applyAlignment="1">
      <alignment horizontal="right" vertical="center" wrapText="1"/>
    </xf>
    <xf numFmtId="4" fontId="54" fillId="0" borderId="13" xfId="56" applyNumberFormat="1" applyFont="1" applyFill="1" applyBorder="1" applyAlignment="1">
      <alignment horizontal="right" vertical="center" wrapText="1"/>
    </xf>
    <xf numFmtId="0" fontId="21" fillId="51" borderId="12" xfId="0" applyFont="1" applyFill="1" applyBorder="1" applyAlignment="1">
      <alignment vertical="top" wrapText="1"/>
    </xf>
    <xf numFmtId="49" fontId="53" fillId="51" borderId="12" xfId="0" applyNumberFormat="1" applyFont="1" applyFill="1" applyBorder="1" applyAlignment="1">
      <alignment horizontal="center" vertical="top" wrapText="1"/>
    </xf>
    <xf numFmtId="49" fontId="53" fillId="51" borderId="18" xfId="0" applyNumberFormat="1" applyFont="1" applyFill="1" applyBorder="1" applyAlignment="1">
      <alignment horizontal="center" vertical="top" wrapText="1"/>
    </xf>
    <xf numFmtId="49" fontId="52" fillId="51" borderId="13" xfId="0" applyNumberFormat="1" applyFont="1" applyFill="1" applyBorder="1" applyAlignment="1">
      <alignment horizontal="center" vertical="top" wrapText="1"/>
    </xf>
    <xf numFmtId="49" fontId="52" fillId="51" borderId="18" xfId="0" applyNumberFormat="1" applyFont="1" applyFill="1" applyBorder="1" applyAlignment="1">
      <alignment horizontal="center" vertical="top" wrapText="1"/>
    </xf>
    <xf numFmtId="4" fontId="52" fillId="51" borderId="13" xfId="0" applyNumberFormat="1" applyFont="1" applyFill="1" applyBorder="1" applyAlignment="1">
      <alignment horizontal="right" vertical="center" wrapText="1"/>
    </xf>
    <xf numFmtId="0" fontId="21" fillId="0" borderId="12" xfId="0" applyFont="1" applyFill="1" applyBorder="1" applyAlignment="1">
      <alignment vertical="top" wrapText="1"/>
    </xf>
    <xf numFmtId="49" fontId="53" fillId="0" borderId="12" xfId="0" applyNumberFormat="1" applyFont="1" applyFill="1" applyBorder="1" applyAlignment="1">
      <alignment horizontal="center" vertical="top" wrapText="1"/>
    </xf>
    <xf numFmtId="49" fontId="53" fillId="0" borderId="18" xfId="0" applyNumberFormat="1" applyFont="1" applyFill="1" applyBorder="1" applyAlignment="1">
      <alignment horizontal="center" vertical="top" wrapText="1"/>
    </xf>
    <xf numFmtId="49" fontId="52" fillId="0" borderId="13" xfId="0" applyNumberFormat="1" applyFont="1" applyFill="1" applyBorder="1" applyAlignment="1">
      <alignment horizontal="center" vertical="top" wrapText="1"/>
    </xf>
    <xf numFmtId="49" fontId="52" fillId="0" borderId="18" xfId="0" applyNumberFormat="1" applyFont="1" applyFill="1" applyBorder="1" applyAlignment="1">
      <alignment horizontal="center" vertical="top" wrapText="1"/>
    </xf>
    <xf numFmtId="4" fontId="52" fillId="0" borderId="13" xfId="0" applyNumberFormat="1" applyFont="1" applyFill="1" applyBorder="1" applyAlignment="1">
      <alignment horizontal="right" vertical="center" wrapText="1"/>
    </xf>
    <xf numFmtId="164" fontId="21" fillId="0" borderId="0" xfId="0" applyNumberFormat="1" applyFont="1" applyFill="1" applyAlignment="1">
      <alignment horizontal="right"/>
    </xf>
    <xf numFmtId="49" fontId="21" fillId="0" borderId="22" xfId="0" applyNumberFormat="1" applyFont="1" applyFill="1" applyBorder="1" applyAlignment="1">
      <alignment horizontal="center" vertical="center" wrapText="1"/>
    </xf>
    <xf numFmtId="4" fontId="21" fillId="0" borderId="22" xfId="0" applyNumberFormat="1" applyFont="1" applyFill="1" applyBorder="1" applyAlignment="1">
      <alignment horizontal="right" vertical="center" wrapText="1"/>
    </xf>
    <xf numFmtId="49" fontId="21" fillId="27" borderId="33" xfId="0" applyNumberFormat="1" applyFont="1" applyFill="1" applyBorder="1" applyAlignment="1">
      <alignment horizontal="left" vertical="center" wrapText="1"/>
    </xf>
    <xf numFmtId="49" fontId="22" fillId="0" borderId="13" xfId="0" applyNumberFormat="1" applyFont="1" applyFill="1" applyBorder="1" applyAlignment="1">
      <alignment horizontal="center" vertical="center" wrapText="1"/>
    </xf>
    <xf numFmtId="0" fontId="22" fillId="38" borderId="18" xfId="0" applyFont="1" applyFill="1" applyBorder="1" applyAlignment="1">
      <alignment vertical="center" wrapText="1"/>
    </xf>
    <xf numFmtId="0" fontId="33" fillId="0" borderId="0" xfId="48" applyFont="1" applyFill="1" applyAlignment="1">
      <alignment horizontal="right" vertical="top"/>
    </xf>
    <xf numFmtId="4" fontId="21" fillId="0" borderId="24" xfId="0" applyNumberFormat="1" applyFont="1" applyFill="1" applyBorder="1" applyAlignment="1">
      <alignment vertical="center" wrapText="1"/>
    </xf>
    <xf numFmtId="0" fontId="22" fillId="27" borderId="38" xfId="0" applyFont="1" applyFill="1" applyBorder="1" applyAlignment="1">
      <alignment horizontal="center" vertical="center" wrapText="1"/>
    </xf>
    <xf numFmtId="49" fontId="22" fillId="27" borderId="12" xfId="0" applyNumberFormat="1" applyFont="1" applyFill="1" applyBorder="1" applyAlignment="1">
      <alignment horizontal="center" vertical="center" wrapText="1"/>
    </xf>
    <xf numFmtId="4" fontId="22" fillId="27" borderId="13" xfId="0" applyNumberFormat="1" applyFont="1" applyFill="1" applyBorder="1" applyAlignment="1">
      <alignment horizontal="center" vertical="center" wrapText="1"/>
    </xf>
    <xf numFmtId="49" fontId="22" fillId="38" borderId="33" xfId="0" applyNumberFormat="1" applyFont="1" applyFill="1" applyBorder="1" applyAlignment="1">
      <alignment horizontal="center" vertical="center" wrapText="1"/>
    </xf>
    <xf numFmtId="49" fontId="22" fillId="38" borderId="18" xfId="0" applyNumberFormat="1" applyFont="1" applyFill="1" applyBorder="1" applyAlignment="1">
      <alignment horizontal="left" vertical="center" wrapText="1"/>
    </xf>
    <xf numFmtId="49" fontId="23" fillId="26" borderId="13" xfId="0" applyNumberFormat="1" applyFont="1" applyFill="1" applyBorder="1" applyAlignment="1">
      <alignment horizontal="center" vertical="center" wrapText="1"/>
    </xf>
    <xf numFmtId="49" fontId="23" fillId="26" borderId="35" xfId="0" applyNumberFormat="1" applyFont="1" applyFill="1" applyBorder="1" applyAlignment="1">
      <alignment horizontal="center" vertical="center" wrapText="1"/>
    </xf>
    <xf numFmtId="49" fontId="23" fillId="26" borderId="21" xfId="0" applyNumberFormat="1" applyFont="1" applyFill="1" applyBorder="1" applyAlignment="1">
      <alignment horizontal="center" vertical="center" wrapText="1"/>
    </xf>
    <xf numFmtId="49" fontId="23" fillId="27" borderId="16" xfId="0" applyNumberFormat="1" applyFont="1" applyFill="1" applyBorder="1" applyAlignment="1">
      <alignment horizontal="right" vertical="center" wrapText="1"/>
    </xf>
    <xf numFmtId="49" fontId="23" fillId="27" borderId="39" xfId="0" applyNumberFormat="1" applyFont="1" applyFill="1" applyBorder="1" applyAlignment="1">
      <alignment horizontal="center" vertical="center" wrapText="1"/>
    </xf>
    <xf numFmtId="49" fontId="23" fillId="27" borderId="39" xfId="0" applyNumberFormat="1" applyFont="1" applyFill="1" applyBorder="1" applyAlignment="1">
      <alignment horizontal="left" vertical="center" wrapText="1"/>
    </xf>
    <xf numFmtId="4" fontId="23" fillId="27" borderId="17" xfId="0" applyNumberFormat="1" applyFont="1" applyFill="1" applyBorder="1" applyAlignment="1">
      <alignment horizontal="right" vertical="center" wrapText="1"/>
    </xf>
    <xf numFmtId="49" fontId="21" fillId="26" borderId="35" xfId="0" applyNumberFormat="1" applyFont="1" applyFill="1" applyBorder="1" applyAlignment="1">
      <alignment horizontal="center" vertical="center" wrapText="1"/>
    </xf>
    <xf numFmtId="49" fontId="21" fillId="26" borderId="21" xfId="0" applyNumberFormat="1" applyFont="1" applyFill="1" applyBorder="1" applyAlignment="1">
      <alignment horizontal="center" vertical="center" wrapText="1"/>
    </xf>
    <xf numFmtId="0" fontId="21" fillId="0" borderId="28" xfId="0" applyFont="1" applyFill="1" applyBorder="1" applyAlignment="1">
      <alignment horizontal="left" vertical="center" wrapText="1"/>
    </xf>
    <xf numFmtId="49" fontId="21" fillId="0" borderId="41" xfId="0" applyNumberFormat="1" applyFont="1" applyFill="1" applyBorder="1" applyAlignment="1">
      <alignment horizontal="center" vertical="center" wrapText="1"/>
    </xf>
    <xf numFmtId="49" fontId="21" fillId="27" borderId="19" xfId="0" applyNumberFormat="1" applyFont="1" applyFill="1" applyBorder="1" applyAlignment="1">
      <alignment horizontal="right" vertical="center" wrapText="1"/>
    </xf>
    <xf numFmtId="49" fontId="21" fillId="27" borderId="0" xfId="0" applyNumberFormat="1" applyFont="1" applyFill="1" applyBorder="1" applyAlignment="1">
      <alignment horizontal="center" vertical="center" wrapText="1"/>
    </xf>
    <xf numFmtId="49" fontId="21" fillId="27" borderId="24" xfId="0" applyNumberFormat="1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right" vertical="center" wrapText="1"/>
    </xf>
    <xf numFmtId="0" fontId="37" fillId="0" borderId="16" xfId="44" applyFont="1" applyBorder="1" applyAlignment="1">
      <alignment horizontal="center" vertical="top" wrapText="1"/>
    </xf>
    <xf numFmtId="2" fontId="22" fillId="44" borderId="13" xfId="56" applyNumberFormat="1" applyFont="1" applyFill="1" applyBorder="1" applyAlignment="1">
      <alignment horizontal="left" vertical="center" wrapText="1"/>
    </xf>
    <xf numFmtId="49" fontId="22" fillId="44" borderId="12" xfId="0" applyNumberFormat="1" applyFont="1" applyFill="1" applyBorder="1" applyAlignment="1">
      <alignment horizontal="right" vertical="center" wrapText="1"/>
    </xf>
    <xf numFmtId="49" fontId="22" fillId="44" borderId="33" xfId="0" applyNumberFormat="1" applyFont="1" applyFill="1" applyBorder="1" applyAlignment="1">
      <alignment horizontal="center" vertical="center" wrapText="1"/>
    </xf>
    <xf numFmtId="49" fontId="22" fillId="44" borderId="18" xfId="0" applyNumberFormat="1" applyFont="1" applyFill="1" applyBorder="1" applyAlignment="1">
      <alignment horizontal="left" vertical="center" wrapText="1"/>
    </xf>
    <xf numFmtId="4" fontId="25" fillId="44" borderId="13" xfId="56" applyNumberFormat="1" applyFont="1" applyFill="1" applyBorder="1" applyAlignment="1">
      <alignment vertical="center" wrapText="1"/>
    </xf>
    <xf numFmtId="0" fontId="29" fillId="44" borderId="0" xfId="0" applyFont="1" applyFill="1" applyAlignment="1">
      <alignment vertical="center" wrapText="1"/>
    </xf>
    <xf numFmtId="49" fontId="22" fillId="44" borderId="10" xfId="0" applyNumberFormat="1" applyFont="1" applyFill="1" applyBorder="1" applyAlignment="1">
      <alignment horizontal="right" vertical="center" wrapText="1"/>
    </xf>
    <xf numFmtId="49" fontId="22" fillId="44" borderId="34" xfId="0" applyNumberFormat="1" applyFont="1" applyFill="1" applyBorder="1" applyAlignment="1">
      <alignment horizontal="center" vertical="center" wrapText="1"/>
    </xf>
    <xf numFmtId="49" fontId="22" fillId="44" borderId="11" xfId="0" applyNumberFormat="1" applyFont="1" applyFill="1" applyBorder="1" applyAlignment="1">
      <alignment horizontal="left" vertical="center" wrapText="1"/>
    </xf>
    <xf numFmtId="0" fontId="27" fillId="44" borderId="0" xfId="56" applyFont="1" applyFill="1" applyAlignment="1">
      <alignment vertical="center" wrapText="1"/>
    </xf>
    <xf numFmtId="0" fontId="22" fillId="44" borderId="13" xfId="0" applyFont="1" applyFill="1" applyBorder="1" applyAlignment="1">
      <alignment vertical="center" wrapText="1"/>
    </xf>
    <xf numFmtId="49" fontId="22" fillId="44" borderId="16" xfId="0" applyNumberFormat="1" applyFont="1" applyFill="1" applyBorder="1" applyAlignment="1">
      <alignment horizontal="right" vertical="center" wrapText="1"/>
    </xf>
    <xf numFmtId="49" fontId="22" fillId="44" borderId="39" xfId="0" applyNumberFormat="1" applyFont="1" applyFill="1" applyBorder="1" applyAlignment="1">
      <alignment horizontal="center" vertical="center" wrapText="1"/>
    </xf>
    <xf numFmtId="49" fontId="22" fillId="44" borderId="39" xfId="0" applyNumberFormat="1" applyFont="1" applyFill="1" applyBorder="1" applyAlignment="1">
      <alignment horizontal="left" vertical="center" wrapText="1"/>
    </xf>
    <xf numFmtId="49" fontId="22" fillId="44" borderId="15" xfId="0" applyNumberFormat="1" applyFont="1" applyFill="1" applyBorder="1" applyAlignment="1">
      <alignment horizontal="center" vertical="center" wrapText="1"/>
    </xf>
    <xf numFmtId="4" fontId="22" fillId="44" borderId="18" xfId="0" applyNumberFormat="1" applyFont="1" applyFill="1" applyBorder="1" applyAlignment="1">
      <alignment horizontal="right" wrapText="1"/>
    </xf>
    <xf numFmtId="49" fontId="22" fillId="45" borderId="18" xfId="0" applyNumberFormat="1" applyFont="1" applyFill="1" applyBorder="1" applyAlignment="1">
      <alignment horizontal="left" vertical="center" wrapText="1"/>
    </xf>
    <xf numFmtId="4" fontId="22" fillId="45" borderId="13" xfId="0" applyNumberFormat="1" applyFont="1" applyFill="1" applyBorder="1" applyAlignment="1">
      <alignment horizontal="right" vertical="center" wrapText="1"/>
    </xf>
    <xf numFmtId="0" fontId="23" fillId="44" borderId="0" xfId="50" applyFont="1" applyFill="1" applyAlignment="1">
      <alignment vertical="center" wrapText="1"/>
    </xf>
    <xf numFmtId="49" fontId="22" fillId="45" borderId="29" xfId="0" applyNumberFormat="1" applyFont="1" applyFill="1" applyBorder="1" applyAlignment="1">
      <alignment horizontal="center" vertical="center" wrapText="1"/>
    </xf>
    <xf numFmtId="49" fontId="22" fillId="45" borderId="23" xfId="0" applyNumberFormat="1" applyFont="1" applyFill="1" applyBorder="1" applyAlignment="1">
      <alignment horizontal="center" vertical="center" wrapText="1"/>
    </xf>
    <xf numFmtId="49" fontId="22" fillId="45" borderId="10" xfId="0" applyNumberFormat="1" applyFont="1" applyFill="1" applyBorder="1" applyAlignment="1">
      <alignment horizontal="right" vertical="center" wrapText="1"/>
    </xf>
    <xf numFmtId="49" fontId="22" fillId="45" borderId="34" xfId="0" applyNumberFormat="1" applyFont="1" applyFill="1" applyBorder="1" applyAlignment="1">
      <alignment horizontal="center" vertical="center" wrapText="1"/>
    </xf>
    <xf numFmtId="49" fontId="22" fillId="45" borderId="11" xfId="0" applyNumberFormat="1" applyFont="1" applyFill="1" applyBorder="1" applyAlignment="1">
      <alignment horizontal="left" vertical="center" wrapText="1"/>
    </xf>
    <xf numFmtId="49" fontId="22" fillId="45" borderId="27" xfId="0" applyNumberFormat="1" applyFont="1" applyFill="1" applyBorder="1" applyAlignment="1">
      <alignment horizontal="center" vertical="center" wrapText="1"/>
    </xf>
    <xf numFmtId="4" fontId="22" fillId="45" borderId="22" xfId="0" applyNumberFormat="1" applyFont="1" applyFill="1" applyBorder="1" applyAlignment="1">
      <alignment horizontal="right" vertical="center" wrapText="1"/>
    </xf>
    <xf numFmtId="0" fontId="25" fillId="44" borderId="0" xfId="50" applyFont="1" applyFill="1" applyAlignment="1">
      <alignment vertical="center" wrapText="1"/>
    </xf>
    <xf numFmtId="0" fontId="25" fillId="44" borderId="13" xfId="0" applyFont="1" applyFill="1" applyBorder="1" applyAlignment="1">
      <alignment vertical="center" wrapText="1"/>
    </xf>
    <xf numFmtId="49" fontId="22" fillId="45" borderId="32" xfId="0" applyNumberFormat="1" applyFont="1" applyFill="1" applyBorder="1" applyAlignment="1">
      <alignment horizontal="center" vertical="center" wrapText="1"/>
    </xf>
    <xf numFmtId="49" fontId="22" fillId="45" borderId="31" xfId="0" applyNumberFormat="1" applyFont="1" applyFill="1" applyBorder="1" applyAlignment="1">
      <alignment horizontal="center" vertical="center" wrapText="1"/>
    </xf>
    <xf numFmtId="49" fontId="22" fillId="45" borderId="12" xfId="0" applyNumberFormat="1" applyFont="1" applyFill="1" applyBorder="1" applyAlignment="1">
      <alignment horizontal="right" vertical="center" wrapText="1"/>
    </xf>
    <xf numFmtId="49" fontId="22" fillId="45" borderId="33" xfId="0" applyNumberFormat="1" applyFont="1" applyFill="1" applyBorder="1" applyAlignment="1">
      <alignment horizontal="center" vertical="center" wrapText="1"/>
    </xf>
    <xf numFmtId="4" fontId="22" fillId="44" borderId="13" xfId="0" applyNumberFormat="1" applyFont="1" applyFill="1" applyBorder="1" applyAlignment="1">
      <alignment horizontal="right" vertical="center" wrapText="1"/>
    </xf>
    <xf numFmtId="0" fontId="22" fillId="44" borderId="13" xfId="0" applyFont="1" applyFill="1" applyBorder="1" applyAlignment="1">
      <alignment horizontal="left" vertical="center" wrapText="1"/>
    </xf>
    <xf numFmtId="0" fontId="22" fillId="44" borderId="35" xfId="0" applyFont="1" applyFill="1" applyBorder="1" applyAlignment="1">
      <alignment horizontal="left" vertical="center" wrapText="1"/>
    </xf>
    <xf numFmtId="49" fontId="22" fillId="44" borderId="17" xfId="0" applyNumberFormat="1" applyFont="1" applyFill="1" applyBorder="1" applyAlignment="1">
      <alignment horizontal="left" vertical="center" wrapText="1"/>
    </xf>
    <xf numFmtId="4" fontId="25" fillId="45" borderId="13" xfId="0" applyNumberFormat="1" applyFont="1" applyFill="1" applyBorder="1" applyAlignment="1">
      <alignment horizontal="right" vertical="center" wrapText="1"/>
    </xf>
    <xf numFmtId="0" fontId="26" fillId="44" borderId="13" xfId="0" applyFont="1" applyFill="1" applyBorder="1" applyAlignment="1">
      <alignment vertical="center" wrapText="1"/>
    </xf>
    <xf numFmtId="49" fontId="22" fillId="45" borderId="26" xfId="0" applyNumberFormat="1" applyFont="1" applyFill="1" applyBorder="1" applyAlignment="1">
      <alignment horizontal="center" vertical="center" wrapText="1"/>
    </xf>
    <xf numFmtId="2" fontId="21" fillId="24" borderId="13" xfId="56" applyNumberFormat="1" applyFont="1" applyFill="1" applyBorder="1" applyAlignment="1">
      <alignment horizontal="left" vertical="center" wrapText="1"/>
    </xf>
    <xf numFmtId="49" fontId="23" fillId="24" borderId="18" xfId="56" applyNumberFormat="1" applyFont="1" applyFill="1" applyBorder="1" applyAlignment="1">
      <alignment horizontal="center" vertical="center" wrapText="1"/>
    </xf>
    <xf numFmtId="49" fontId="23" fillId="24" borderId="12" xfId="56" applyNumberFormat="1" applyFont="1" applyFill="1" applyBorder="1" applyAlignment="1">
      <alignment horizontal="center" vertical="center" wrapText="1"/>
    </xf>
    <xf numFmtId="49" fontId="21" fillId="24" borderId="10" xfId="0" applyNumberFormat="1" applyFont="1" applyFill="1" applyBorder="1" applyAlignment="1">
      <alignment horizontal="right" vertical="center" wrapText="1"/>
    </xf>
    <xf numFmtId="49" fontId="21" fillId="24" borderId="34" xfId="0" applyNumberFormat="1" applyFont="1" applyFill="1" applyBorder="1" applyAlignment="1">
      <alignment horizontal="center" vertical="center" wrapText="1"/>
    </xf>
    <xf numFmtId="49" fontId="21" fillId="24" borderId="11" xfId="0" applyNumberFormat="1" applyFont="1" applyFill="1" applyBorder="1" applyAlignment="1">
      <alignment horizontal="left" vertical="center" wrapText="1"/>
    </xf>
    <xf numFmtId="4" fontId="23" fillId="24" borderId="13" xfId="56" applyNumberFormat="1" applyFont="1" applyFill="1" applyBorder="1" applyAlignment="1">
      <alignment vertical="center" wrapText="1"/>
    </xf>
    <xf numFmtId="0" fontId="23" fillId="24" borderId="0" xfId="56" applyFont="1" applyFill="1" applyAlignment="1">
      <alignment vertical="center" wrapText="1"/>
    </xf>
    <xf numFmtId="0" fontId="27" fillId="24" borderId="0" xfId="56" applyFont="1" applyFill="1" applyAlignment="1">
      <alignment vertical="center" wrapText="1"/>
    </xf>
    <xf numFmtId="49" fontId="21" fillId="24" borderId="12" xfId="0" applyNumberFormat="1" applyFont="1" applyFill="1" applyBorder="1" applyAlignment="1">
      <alignment horizontal="center" vertical="center" wrapText="1"/>
    </xf>
    <xf numFmtId="49" fontId="21" fillId="24" borderId="16" xfId="0" applyNumberFormat="1" applyFont="1" applyFill="1" applyBorder="1" applyAlignment="1">
      <alignment horizontal="right" vertical="center" wrapText="1"/>
    </xf>
    <xf numFmtId="49" fontId="21" fillId="24" borderId="39" xfId="0" applyNumberFormat="1" applyFont="1" applyFill="1" applyBorder="1" applyAlignment="1">
      <alignment horizontal="center" vertical="center" wrapText="1"/>
    </xf>
    <xf numFmtId="49" fontId="21" fillId="24" borderId="39" xfId="0" applyNumberFormat="1" applyFont="1" applyFill="1" applyBorder="1" applyAlignment="1">
      <alignment horizontal="left" vertical="center" wrapText="1"/>
    </xf>
    <xf numFmtId="4" fontId="21" fillId="24" borderId="18" xfId="0" applyNumberFormat="1" applyFont="1" applyFill="1" applyBorder="1" applyAlignment="1">
      <alignment horizontal="right" wrapText="1"/>
    </xf>
    <xf numFmtId="49" fontId="21" fillId="24" borderId="17" xfId="0" applyNumberFormat="1" applyFont="1" applyFill="1" applyBorder="1" applyAlignment="1">
      <alignment horizontal="left" vertical="center" wrapText="1"/>
    </xf>
    <xf numFmtId="49" fontId="21" fillId="24" borderId="11" xfId="0" applyNumberFormat="1" applyFont="1" applyFill="1" applyBorder="1" applyAlignment="1">
      <alignment horizontal="center" vertical="center" wrapText="1"/>
    </xf>
    <xf numFmtId="4" fontId="21" fillId="35" borderId="22" xfId="0" applyNumberFormat="1" applyFont="1" applyFill="1" applyBorder="1" applyAlignment="1">
      <alignment horizontal="right" vertical="center" wrapText="1"/>
    </xf>
    <xf numFmtId="0" fontId="25" fillId="24" borderId="0" xfId="50" applyFont="1" applyFill="1" applyAlignment="1">
      <alignment vertical="center" wrapText="1"/>
    </xf>
    <xf numFmtId="49" fontId="21" fillId="24" borderId="12" xfId="0" applyNumberFormat="1" applyFont="1" applyFill="1" applyBorder="1" applyAlignment="1">
      <alignment horizontal="right" vertical="center" wrapText="1"/>
    </xf>
    <xf numFmtId="49" fontId="21" fillId="24" borderId="33" xfId="0" applyNumberFormat="1" applyFont="1" applyFill="1" applyBorder="1" applyAlignment="1">
      <alignment horizontal="center" vertical="center" wrapText="1"/>
    </xf>
    <xf numFmtId="49" fontId="21" fillId="35" borderId="18" xfId="0" applyNumberFormat="1" applyFont="1" applyFill="1" applyBorder="1" applyAlignment="1">
      <alignment horizontal="left" vertical="center" wrapText="1"/>
    </xf>
    <xf numFmtId="4" fontId="21" fillId="35" borderId="13" xfId="0" applyNumberFormat="1" applyFont="1" applyFill="1" applyBorder="1" applyAlignment="1">
      <alignment horizontal="right" vertical="center" wrapText="1"/>
    </xf>
    <xf numFmtId="49" fontId="21" fillId="24" borderId="26" xfId="0" applyNumberFormat="1" applyFont="1" applyFill="1" applyBorder="1" applyAlignment="1">
      <alignment horizontal="center" vertical="center" wrapText="1"/>
    </xf>
    <xf numFmtId="49" fontId="21" fillId="24" borderId="20" xfId="0" applyNumberFormat="1" applyFont="1" applyFill="1" applyBorder="1" applyAlignment="1">
      <alignment horizontal="center" vertical="center" wrapText="1"/>
    </xf>
    <xf numFmtId="49" fontId="21" fillId="35" borderId="12" xfId="0" applyNumberFormat="1" applyFont="1" applyFill="1" applyBorder="1" applyAlignment="1">
      <alignment horizontal="right" vertical="center" wrapText="1"/>
    </xf>
    <xf numFmtId="49" fontId="21" fillId="35" borderId="33" xfId="0" applyNumberFormat="1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vertical="center" wrapText="1"/>
    </xf>
    <xf numFmtId="49" fontId="21" fillId="35" borderId="18" xfId="0" applyNumberFormat="1" applyFont="1" applyFill="1" applyBorder="1" applyAlignment="1">
      <alignment horizontal="center" vertical="center" wrapText="1"/>
    </xf>
    <xf numFmtId="49" fontId="21" fillId="35" borderId="13" xfId="0" applyNumberFormat="1" applyFont="1" applyFill="1" applyBorder="1" applyAlignment="1">
      <alignment horizontal="center" vertical="center" wrapText="1"/>
    </xf>
    <xf numFmtId="0" fontId="23" fillId="24" borderId="0" xfId="50" applyFont="1" applyFill="1" applyAlignment="1">
      <alignment vertical="center" wrapText="1"/>
    </xf>
    <xf numFmtId="4" fontId="21" fillId="24" borderId="13" xfId="0" applyNumberFormat="1" applyFont="1" applyFill="1" applyBorder="1" applyAlignment="1">
      <alignment horizontal="right" vertical="center" wrapText="1"/>
    </xf>
    <xf numFmtId="0" fontId="23" fillId="35" borderId="13" xfId="0" applyFont="1" applyFill="1" applyBorder="1" applyAlignment="1">
      <alignment horizontal="left" vertical="center" wrapText="1"/>
    </xf>
    <xf numFmtId="49" fontId="23" fillId="35" borderId="18" xfId="0" applyNumberFormat="1" applyFont="1" applyFill="1" applyBorder="1" applyAlignment="1">
      <alignment horizontal="center" vertical="center" wrapText="1"/>
    </xf>
    <xf numFmtId="49" fontId="23" fillId="35" borderId="13" xfId="0" applyNumberFormat="1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left" vertical="center" wrapText="1"/>
    </xf>
    <xf numFmtId="0" fontId="21" fillId="24" borderId="35" xfId="0" applyFont="1" applyFill="1" applyBorder="1" applyAlignment="1">
      <alignment horizontal="left" vertical="center" wrapText="1"/>
    </xf>
    <xf numFmtId="49" fontId="21" fillId="24" borderId="17" xfId="0" applyNumberFormat="1" applyFont="1" applyFill="1" applyBorder="1" applyAlignment="1">
      <alignment horizontal="center" vertical="center" wrapText="1"/>
    </xf>
    <xf numFmtId="49" fontId="21" fillId="24" borderId="15" xfId="0" applyNumberFormat="1" applyFont="1" applyFill="1" applyBorder="1" applyAlignment="1">
      <alignment horizontal="center" vertical="center" wrapText="1"/>
    </xf>
    <xf numFmtId="49" fontId="21" fillId="35" borderId="16" xfId="0" applyNumberFormat="1" applyFont="1" applyFill="1" applyBorder="1" applyAlignment="1">
      <alignment horizontal="right" vertical="center" wrapText="1"/>
    </xf>
    <xf numFmtId="49" fontId="21" fillId="35" borderId="39" xfId="0" applyNumberFormat="1" applyFont="1" applyFill="1" applyBorder="1" applyAlignment="1">
      <alignment horizontal="center" vertical="center" wrapText="1"/>
    </xf>
    <xf numFmtId="4" fontId="21" fillId="24" borderId="15" xfId="0" applyNumberFormat="1" applyFont="1" applyFill="1" applyBorder="1" applyAlignment="1">
      <alignment horizontal="right" vertical="center" wrapText="1"/>
    </xf>
    <xf numFmtId="0" fontId="29" fillId="24" borderId="0" xfId="0" applyFont="1" applyFill="1" applyAlignment="1">
      <alignment vertical="center" wrapText="1"/>
    </xf>
    <xf numFmtId="49" fontId="22" fillId="24" borderId="26" xfId="0" applyNumberFormat="1" applyFont="1" applyFill="1" applyBorder="1" applyAlignment="1">
      <alignment horizontal="center" vertical="center" wrapText="1"/>
    </xf>
    <xf numFmtId="2" fontId="21" fillId="46" borderId="13" xfId="56" applyNumberFormat="1" applyFont="1" applyFill="1" applyBorder="1" applyAlignment="1">
      <alignment horizontal="left" vertical="center" wrapText="1"/>
    </xf>
    <xf numFmtId="49" fontId="21" fillId="46" borderId="18" xfId="0" applyNumberFormat="1" applyFont="1" applyFill="1" applyBorder="1" applyAlignment="1">
      <alignment horizontal="center" vertical="center" wrapText="1"/>
    </xf>
    <xf numFmtId="49" fontId="21" fillId="46" borderId="12" xfId="0" applyNumberFormat="1" applyFont="1" applyFill="1" applyBorder="1" applyAlignment="1">
      <alignment horizontal="center" vertical="center" wrapText="1"/>
    </xf>
    <xf numFmtId="49" fontId="21" fillId="46" borderId="16" xfId="0" applyNumberFormat="1" applyFont="1" applyFill="1" applyBorder="1" applyAlignment="1">
      <alignment horizontal="right" vertical="center" wrapText="1"/>
    </xf>
    <xf numFmtId="49" fontId="21" fillId="46" borderId="39" xfId="0" applyNumberFormat="1" applyFont="1" applyFill="1" applyBorder="1" applyAlignment="1">
      <alignment horizontal="center" vertical="center" wrapText="1"/>
    </xf>
    <xf numFmtId="49" fontId="21" fillId="46" borderId="17" xfId="0" applyNumberFormat="1" applyFont="1" applyFill="1" applyBorder="1" applyAlignment="1">
      <alignment horizontal="left" vertical="center" wrapText="1"/>
    </xf>
    <xf numFmtId="4" fontId="21" fillId="46" borderId="13" xfId="0" applyNumberFormat="1" applyFont="1" applyFill="1" applyBorder="1" applyAlignment="1">
      <alignment horizontal="right" vertical="center" wrapText="1"/>
    </xf>
    <xf numFmtId="0" fontId="29" fillId="46" borderId="0" xfId="0" applyFont="1" applyFill="1" applyAlignment="1">
      <alignment vertical="center" wrapText="1"/>
    </xf>
    <xf numFmtId="4" fontId="23" fillId="46" borderId="13" xfId="56" applyNumberFormat="1" applyFont="1" applyFill="1" applyBorder="1" applyAlignment="1">
      <alignment vertical="center" wrapText="1"/>
    </xf>
    <xf numFmtId="49" fontId="21" fillId="46" borderId="13" xfId="0" applyNumberFormat="1" applyFont="1" applyFill="1" applyBorder="1" applyAlignment="1">
      <alignment horizontal="center" vertical="center" wrapText="1"/>
    </xf>
    <xf numFmtId="49" fontId="21" fillId="46" borderId="12" xfId="0" applyNumberFormat="1" applyFont="1" applyFill="1" applyBorder="1" applyAlignment="1">
      <alignment horizontal="right" vertical="center" wrapText="1"/>
    </xf>
    <xf numFmtId="49" fontId="21" fillId="46" borderId="33" xfId="0" applyNumberFormat="1" applyFont="1" applyFill="1" applyBorder="1" applyAlignment="1">
      <alignment horizontal="center" vertical="center" wrapText="1"/>
    </xf>
    <xf numFmtId="49" fontId="21" fillId="46" borderId="18" xfId="0" applyNumberFormat="1" applyFont="1" applyFill="1" applyBorder="1" applyAlignment="1">
      <alignment horizontal="left" vertical="center" wrapText="1"/>
    </xf>
    <xf numFmtId="0" fontId="21" fillId="46" borderId="13" xfId="0" applyFont="1" applyFill="1" applyBorder="1" applyAlignment="1">
      <alignment horizontal="left" vertical="center" wrapText="1"/>
    </xf>
    <xf numFmtId="49" fontId="21" fillId="46" borderId="17" xfId="0" applyNumberFormat="1" applyFont="1" applyFill="1" applyBorder="1" applyAlignment="1">
      <alignment horizontal="center" vertical="center" wrapText="1"/>
    </xf>
    <xf numFmtId="49" fontId="21" fillId="46" borderId="15" xfId="0" applyNumberFormat="1" applyFont="1" applyFill="1" applyBorder="1" applyAlignment="1">
      <alignment horizontal="center" vertical="center" wrapText="1"/>
    </xf>
    <xf numFmtId="49" fontId="21" fillId="47" borderId="16" xfId="0" applyNumberFormat="1" applyFont="1" applyFill="1" applyBorder="1" applyAlignment="1">
      <alignment horizontal="right" vertical="center" wrapText="1"/>
    </xf>
    <xf numFmtId="0" fontId="23" fillId="46" borderId="0" xfId="50" applyFont="1" applyFill="1" applyAlignment="1">
      <alignment vertical="center" wrapText="1"/>
    </xf>
    <xf numFmtId="0" fontId="25" fillId="46" borderId="0" xfId="50" applyFont="1" applyFill="1" applyAlignment="1">
      <alignment vertical="center" wrapText="1"/>
    </xf>
    <xf numFmtId="49" fontId="21" fillId="46" borderId="11" xfId="0" applyNumberFormat="1" applyFont="1" applyFill="1" applyBorder="1" applyAlignment="1">
      <alignment horizontal="center" vertical="center" wrapText="1"/>
    </xf>
    <xf numFmtId="4" fontId="21" fillId="47" borderId="22" xfId="0" applyNumberFormat="1" applyFont="1" applyFill="1" applyBorder="1" applyAlignment="1">
      <alignment horizontal="right" vertical="center" wrapText="1"/>
    </xf>
    <xf numFmtId="2" fontId="21" fillId="52" borderId="13" xfId="56" applyNumberFormat="1" applyFont="1" applyFill="1" applyBorder="1" applyAlignment="1">
      <alignment horizontal="left" vertical="center" wrapText="1"/>
    </xf>
    <xf numFmtId="49" fontId="21" fillId="52" borderId="18" xfId="0" applyNumberFormat="1" applyFont="1" applyFill="1" applyBorder="1" applyAlignment="1">
      <alignment horizontal="center" vertical="center" wrapText="1"/>
    </xf>
    <xf numFmtId="49" fontId="21" fillId="52" borderId="12" xfId="0" applyNumberFormat="1" applyFont="1" applyFill="1" applyBorder="1" applyAlignment="1">
      <alignment horizontal="center" vertical="center" wrapText="1"/>
    </xf>
    <xf numFmtId="49" fontId="21" fillId="52" borderId="16" xfId="0" applyNumberFormat="1" applyFont="1" applyFill="1" applyBorder="1" applyAlignment="1">
      <alignment horizontal="right" vertical="center" wrapText="1"/>
    </xf>
    <xf numFmtId="49" fontId="21" fillId="52" borderId="39" xfId="0" applyNumberFormat="1" applyFont="1" applyFill="1" applyBorder="1" applyAlignment="1">
      <alignment horizontal="center" vertical="center" wrapText="1"/>
    </xf>
    <xf numFmtId="49" fontId="21" fillId="52" borderId="17" xfId="0" applyNumberFormat="1" applyFont="1" applyFill="1" applyBorder="1" applyAlignment="1">
      <alignment horizontal="left" vertical="center" wrapText="1"/>
    </xf>
    <xf numFmtId="4" fontId="21" fillId="52" borderId="13" xfId="0" applyNumberFormat="1" applyFont="1" applyFill="1" applyBorder="1" applyAlignment="1">
      <alignment horizontal="right" vertical="center" wrapText="1"/>
    </xf>
    <xf numFmtId="0" fontId="29" fillId="52" borderId="0" xfId="0" applyFont="1" applyFill="1" applyAlignment="1">
      <alignment vertical="center" wrapText="1"/>
    </xf>
    <xf numFmtId="0" fontId="21" fillId="52" borderId="13" xfId="0" applyFont="1" applyFill="1" applyBorder="1" applyAlignment="1">
      <alignment vertical="center" wrapText="1"/>
    </xf>
    <xf numFmtId="49" fontId="23" fillId="52" borderId="18" xfId="56" applyNumberFormat="1" applyFont="1" applyFill="1" applyBorder="1" applyAlignment="1">
      <alignment horizontal="center" vertical="center" wrapText="1"/>
    </xf>
    <xf numFmtId="49" fontId="23" fillId="52" borderId="12" xfId="56" applyNumberFormat="1" applyFont="1" applyFill="1" applyBorder="1" applyAlignment="1">
      <alignment horizontal="center" vertical="center" wrapText="1"/>
    </xf>
    <xf numFmtId="4" fontId="23" fillId="52" borderId="13" xfId="56" applyNumberFormat="1" applyFont="1" applyFill="1" applyBorder="1" applyAlignment="1">
      <alignment vertical="center" wrapText="1"/>
    </xf>
    <xf numFmtId="49" fontId="21" fillId="52" borderId="13" xfId="0" applyNumberFormat="1" applyFont="1" applyFill="1" applyBorder="1" applyAlignment="1">
      <alignment horizontal="center" vertical="center" wrapText="1"/>
    </xf>
    <xf numFmtId="49" fontId="21" fillId="52" borderId="12" xfId="0" applyNumberFormat="1" applyFont="1" applyFill="1" applyBorder="1" applyAlignment="1">
      <alignment horizontal="right" vertical="center" wrapText="1"/>
    </xf>
    <xf numFmtId="49" fontId="21" fillId="52" borderId="33" xfId="0" applyNumberFormat="1" applyFont="1" applyFill="1" applyBorder="1" applyAlignment="1">
      <alignment horizontal="center" vertical="center" wrapText="1"/>
    </xf>
    <xf numFmtId="49" fontId="21" fillId="52" borderId="18" xfId="0" applyNumberFormat="1" applyFont="1" applyFill="1" applyBorder="1" applyAlignment="1">
      <alignment horizontal="left" vertical="center" wrapText="1"/>
    </xf>
    <xf numFmtId="0" fontId="21" fillId="52" borderId="13" xfId="0" applyFont="1" applyFill="1" applyBorder="1" applyAlignment="1">
      <alignment horizontal="left" vertical="center" wrapText="1"/>
    </xf>
    <xf numFmtId="49" fontId="21" fillId="52" borderId="17" xfId="0" applyNumberFormat="1" applyFont="1" applyFill="1" applyBorder="1" applyAlignment="1">
      <alignment horizontal="center" vertical="center" wrapText="1"/>
    </xf>
    <xf numFmtId="49" fontId="21" fillId="52" borderId="15" xfId="0" applyNumberFormat="1" applyFont="1" applyFill="1" applyBorder="1" applyAlignment="1">
      <alignment horizontal="center" vertical="center" wrapText="1"/>
    </xf>
    <xf numFmtId="49" fontId="21" fillId="53" borderId="16" xfId="0" applyNumberFormat="1" applyFont="1" applyFill="1" applyBorder="1" applyAlignment="1">
      <alignment horizontal="right" vertical="center" wrapText="1"/>
    </xf>
    <xf numFmtId="49" fontId="21" fillId="53" borderId="33" xfId="0" applyNumberFormat="1" applyFont="1" applyFill="1" applyBorder="1" applyAlignment="1">
      <alignment horizontal="center" vertical="center" wrapText="1"/>
    </xf>
    <xf numFmtId="49" fontId="21" fillId="53" borderId="33" xfId="0" applyNumberFormat="1" applyFont="1" applyFill="1" applyBorder="1" applyAlignment="1">
      <alignment horizontal="left" vertical="center" wrapText="1"/>
    </xf>
    <xf numFmtId="4" fontId="21" fillId="52" borderId="18" xfId="0" applyNumberFormat="1" applyFont="1" applyFill="1" applyBorder="1" applyAlignment="1">
      <alignment horizontal="right" vertical="center" wrapText="1"/>
    </xf>
    <xf numFmtId="0" fontId="23" fillId="52" borderId="0" xfId="50" applyFont="1" applyFill="1" applyBorder="1" applyAlignment="1">
      <alignment vertical="center" wrapText="1"/>
    </xf>
    <xf numFmtId="49" fontId="21" fillId="53" borderId="12" xfId="0" applyNumberFormat="1" applyFont="1" applyFill="1" applyBorder="1" applyAlignment="1">
      <alignment horizontal="right" vertical="center" wrapText="1"/>
    </xf>
    <xf numFmtId="49" fontId="21" fillId="53" borderId="18" xfId="0" applyNumberFormat="1" applyFont="1" applyFill="1" applyBorder="1" applyAlignment="1">
      <alignment horizontal="left" vertical="center" wrapText="1"/>
    </xf>
    <xf numFmtId="0" fontId="23" fillId="52" borderId="0" xfId="50" applyFont="1" applyFill="1" applyAlignment="1">
      <alignment vertical="center" wrapText="1"/>
    </xf>
    <xf numFmtId="0" fontId="23" fillId="52" borderId="13" xfId="0" applyFont="1" applyFill="1" applyBorder="1" applyAlignment="1">
      <alignment vertical="center" wrapText="1"/>
    </xf>
    <xf numFmtId="49" fontId="23" fillId="52" borderId="18" xfId="0" applyNumberFormat="1" applyFont="1" applyFill="1" applyBorder="1" applyAlignment="1">
      <alignment horizontal="center" vertical="center" wrapText="1"/>
    </xf>
    <xf numFmtId="49" fontId="23" fillId="52" borderId="13" xfId="0" applyNumberFormat="1" applyFont="1" applyFill="1" applyBorder="1" applyAlignment="1">
      <alignment horizontal="center" vertical="center" wrapText="1"/>
    </xf>
    <xf numFmtId="4" fontId="21" fillId="53" borderId="13" xfId="0" applyNumberFormat="1" applyFont="1" applyFill="1" applyBorder="1" applyAlignment="1">
      <alignment horizontal="right" vertical="center" wrapText="1"/>
    </xf>
    <xf numFmtId="0" fontId="22" fillId="52" borderId="0" xfId="0" applyFont="1" applyFill="1" applyAlignment="1">
      <alignment vertical="center" wrapText="1"/>
    </xf>
    <xf numFmtId="0" fontId="25" fillId="52" borderId="0" xfId="50" applyFont="1" applyFill="1" applyAlignment="1">
      <alignment vertical="center" wrapText="1"/>
    </xf>
    <xf numFmtId="49" fontId="21" fillId="52" borderId="11" xfId="0" applyNumberFormat="1" applyFont="1" applyFill="1" applyBorder="1" applyAlignment="1">
      <alignment horizontal="center" vertical="center" wrapText="1"/>
    </xf>
    <xf numFmtId="4" fontId="21" fillId="53" borderId="22" xfId="0" applyNumberFormat="1" applyFont="1" applyFill="1" applyBorder="1" applyAlignment="1">
      <alignment horizontal="right" vertical="center" wrapText="1"/>
    </xf>
    <xf numFmtId="49" fontId="21" fillId="29" borderId="26" xfId="0" applyNumberFormat="1" applyFont="1" applyFill="1" applyBorder="1" applyAlignment="1">
      <alignment horizontal="center" vertical="center" wrapText="1"/>
    </xf>
    <xf numFmtId="49" fontId="21" fillId="29" borderId="21" xfId="0" applyNumberFormat="1" applyFont="1" applyFill="1" applyBorder="1" applyAlignment="1">
      <alignment horizontal="center" vertical="center" wrapText="1"/>
    </xf>
    <xf numFmtId="0" fontId="29" fillId="29" borderId="0" xfId="0" applyFont="1" applyFill="1" applyAlignment="1">
      <alignment vertical="center" wrapText="1"/>
    </xf>
    <xf numFmtId="49" fontId="21" fillId="29" borderId="12" xfId="0" applyNumberFormat="1" applyFont="1" applyFill="1" applyBorder="1" applyAlignment="1">
      <alignment horizontal="center" vertical="center" wrapText="1"/>
    </xf>
    <xf numFmtId="49" fontId="21" fillId="29" borderId="18" xfId="0" applyNumberFormat="1" applyFont="1" applyFill="1" applyBorder="1" applyAlignment="1">
      <alignment horizontal="left" vertical="center" wrapText="1"/>
    </xf>
    <xf numFmtId="4" fontId="21" fillId="29" borderId="13" xfId="0" applyNumberFormat="1" applyFont="1" applyFill="1" applyBorder="1" applyAlignment="1">
      <alignment horizontal="right" vertical="center" wrapText="1"/>
    </xf>
    <xf numFmtId="2" fontId="21" fillId="29" borderId="13" xfId="56" applyNumberFormat="1" applyFont="1" applyFill="1" applyBorder="1" applyAlignment="1">
      <alignment horizontal="left" vertical="center" wrapText="1"/>
    </xf>
    <xf numFmtId="49" fontId="23" fillId="29" borderId="18" xfId="56" applyNumberFormat="1" applyFont="1" applyFill="1" applyBorder="1" applyAlignment="1">
      <alignment horizontal="center" vertical="center" wrapText="1"/>
    </xf>
    <xf numFmtId="49" fontId="23" fillId="29" borderId="12" xfId="56" applyNumberFormat="1" applyFont="1" applyFill="1" applyBorder="1" applyAlignment="1">
      <alignment horizontal="center" vertical="center" wrapText="1"/>
    </xf>
    <xf numFmtId="49" fontId="21" fillId="29" borderId="16" xfId="0" applyNumberFormat="1" applyFont="1" applyFill="1" applyBorder="1" applyAlignment="1">
      <alignment horizontal="right" vertical="center" wrapText="1"/>
    </xf>
    <xf numFmtId="49" fontId="21" fillId="29" borderId="39" xfId="0" applyNumberFormat="1" applyFont="1" applyFill="1" applyBorder="1" applyAlignment="1">
      <alignment horizontal="center" vertical="center" wrapText="1"/>
    </xf>
    <xf numFmtId="49" fontId="21" fillId="29" borderId="17" xfId="0" applyNumberFormat="1" applyFont="1" applyFill="1" applyBorder="1" applyAlignment="1">
      <alignment horizontal="left" vertical="center" wrapText="1"/>
    </xf>
    <xf numFmtId="4" fontId="23" fillId="29" borderId="13" xfId="56" applyNumberFormat="1" applyFont="1" applyFill="1" applyBorder="1" applyAlignment="1">
      <alignment vertical="center" wrapText="1"/>
    </xf>
    <xf numFmtId="0" fontId="21" fillId="29" borderId="34" xfId="0" applyFont="1" applyFill="1" applyBorder="1" applyAlignment="1">
      <alignment horizontal="left" vertical="center" wrapText="1"/>
    </xf>
    <xf numFmtId="49" fontId="21" fillId="37" borderId="33" xfId="0" applyNumberFormat="1" applyFont="1" applyFill="1" applyBorder="1" applyAlignment="1">
      <alignment horizontal="left" vertical="center" wrapText="1"/>
    </xf>
    <xf numFmtId="4" fontId="21" fillId="29" borderId="22" xfId="0" applyNumberFormat="1" applyFont="1" applyFill="1" applyBorder="1" applyAlignment="1">
      <alignment horizontal="right" vertical="center" wrapText="1"/>
    </xf>
    <xf numFmtId="0" fontId="23" fillId="29" borderId="0" xfId="50" applyFont="1" applyFill="1" applyAlignment="1">
      <alignment vertical="center" wrapText="1"/>
    </xf>
    <xf numFmtId="4" fontId="21" fillId="29" borderId="18" xfId="0" applyNumberFormat="1" applyFont="1" applyFill="1" applyBorder="1" applyAlignment="1">
      <alignment horizontal="right" vertical="center" wrapText="1"/>
    </xf>
    <xf numFmtId="0" fontId="23" fillId="29" borderId="0" xfId="50" applyFont="1" applyFill="1" applyBorder="1" applyAlignment="1">
      <alignment vertical="center" wrapText="1"/>
    </xf>
    <xf numFmtId="0" fontId="27" fillId="29" borderId="0" xfId="56" applyFont="1" applyFill="1" applyAlignment="1">
      <alignment vertical="center" wrapText="1"/>
    </xf>
    <xf numFmtId="0" fontId="23" fillId="29" borderId="0" xfId="50" applyFont="1" applyFill="1" applyAlignment="1">
      <alignment horizontal="center" vertical="center" wrapText="1"/>
    </xf>
    <xf numFmtId="49" fontId="21" fillId="29" borderId="35" xfId="0" applyNumberFormat="1" applyFont="1" applyFill="1" applyBorder="1" applyAlignment="1">
      <alignment horizontal="center" vertical="center" wrapText="1"/>
    </xf>
    <xf numFmtId="49" fontId="21" fillId="29" borderId="20" xfId="0" applyNumberFormat="1" applyFont="1" applyFill="1" applyBorder="1" applyAlignment="1">
      <alignment horizontal="center" vertical="center" wrapText="1"/>
    </xf>
    <xf numFmtId="49" fontId="21" fillId="29" borderId="33" xfId="0" applyNumberFormat="1" applyFont="1" applyFill="1" applyBorder="1" applyAlignment="1">
      <alignment horizontal="center" vertical="center" wrapText="1"/>
    </xf>
    <xf numFmtId="49" fontId="23" fillId="29" borderId="18" xfId="50" applyNumberFormat="1" applyFont="1" applyFill="1" applyBorder="1" applyAlignment="1">
      <alignment horizontal="center" vertical="center" wrapText="1"/>
    </xf>
    <xf numFmtId="4" fontId="23" fillId="29" borderId="13" xfId="50" applyNumberFormat="1" applyFont="1" applyFill="1" applyBorder="1" applyAlignment="1">
      <alignment vertical="center" wrapText="1"/>
    </xf>
    <xf numFmtId="0" fontId="25" fillId="29" borderId="0" xfId="50" applyFont="1" applyFill="1" applyAlignment="1">
      <alignment vertical="center" wrapText="1"/>
    </xf>
    <xf numFmtId="49" fontId="21" fillId="29" borderId="11" xfId="0" applyNumberFormat="1" applyFont="1" applyFill="1" applyBorder="1" applyAlignment="1">
      <alignment horizontal="center" vertical="center" wrapText="1"/>
    </xf>
    <xf numFmtId="49" fontId="21" fillId="29" borderId="10" xfId="0" applyNumberFormat="1" applyFont="1" applyFill="1" applyBorder="1" applyAlignment="1">
      <alignment horizontal="center" vertical="center" wrapText="1"/>
    </xf>
    <xf numFmtId="4" fontId="21" fillId="37" borderId="22" xfId="0" applyNumberFormat="1" applyFont="1" applyFill="1" applyBorder="1" applyAlignment="1">
      <alignment horizontal="right" vertical="center" wrapText="1"/>
    </xf>
    <xf numFmtId="0" fontId="21" fillId="29" borderId="13" xfId="0" applyFont="1" applyFill="1" applyBorder="1" applyAlignment="1">
      <alignment vertical="center" wrapText="1"/>
    </xf>
    <xf numFmtId="49" fontId="21" fillId="29" borderId="39" xfId="0" applyNumberFormat="1" applyFont="1" applyFill="1" applyBorder="1" applyAlignment="1">
      <alignment horizontal="left" vertical="center" wrapText="1"/>
    </xf>
    <xf numFmtId="4" fontId="21" fillId="29" borderId="18" xfId="0" applyNumberFormat="1" applyFont="1" applyFill="1" applyBorder="1" applyAlignment="1">
      <alignment horizontal="right" wrapText="1"/>
    </xf>
    <xf numFmtId="2" fontId="23" fillId="29" borderId="13" xfId="56" applyNumberFormat="1" applyFont="1" applyFill="1" applyBorder="1" applyAlignment="1">
      <alignment horizontal="left" vertical="center" wrapText="1"/>
    </xf>
    <xf numFmtId="49" fontId="23" fillId="29" borderId="10" xfId="0" applyNumberFormat="1" applyFont="1" applyFill="1" applyBorder="1" applyAlignment="1">
      <alignment horizontal="right" vertical="center" wrapText="1"/>
    </xf>
    <xf numFmtId="49" fontId="23" fillId="29" borderId="34" xfId="0" applyNumberFormat="1" applyFont="1" applyFill="1" applyBorder="1" applyAlignment="1">
      <alignment horizontal="center" vertical="center" wrapText="1"/>
    </xf>
    <xf numFmtId="49" fontId="23" fillId="29" borderId="11" xfId="0" applyNumberFormat="1" applyFont="1" applyFill="1" applyBorder="1" applyAlignment="1">
      <alignment horizontal="left" vertical="center" wrapText="1"/>
    </xf>
    <xf numFmtId="49" fontId="21" fillId="29" borderId="10" xfId="0" applyNumberFormat="1" applyFont="1" applyFill="1" applyBorder="1" applyAlignment="1">
      <alignment horizontal="right" vertical="center" wrapText="1"/>
    </xf>
    <xf numFmtId="49" fontId="21" fillId="29" borderId="34" xfId="0" applyNumberFormat="1" applyFont="1" applyFill="1" applyBorder="1" applyAlignment="1">
      <alignment horizontal="center" vertical="center" wrapText="1"/>
    </xf>
    <xf numFmtId="49" fontId="21" fillId="29" borderId="11" xfId="0" applyNumberFormat="1" applyFont="1" applyFill="1" applyBorder="1" applyAlignment="1">
      <alignment horizontal="left" vertical="center" wrapText="1"/>
    </xf>
    <xf numFmtId="49" fontId="22" fillId="35" borderId="33" xfId="0" applyNumberFormat="1" applyFont="1" applyFill="1" applyBorder="1" applyAlignment="1">
      <alignment horizontal="center" vertical="center" wrapText="1"/>
    </xf>
    <xf numFmtId="4" fontId="22" fillId="35" borderId="13" xfId="0" applyNumberFormat="1" applyFont="1" applyFill="1" applyBorder="1" applyAlignment="1">
      <alignment horizontal="right" vertical="center" wrapText="1"/>
    </xf>
    <xf numFmtId="0" fontId="25" fillId="24" borderId="13" xfId="0" applyFont="1" applyFill="1" applyBorder="1" applyAlignment="1">
      <alignment vertical="center" wrapText="1"/>
    </xf>
    <xf numFmtId="49" fontId="22" fillId="35" borderId="23" xfId="0" applyNumberFormat="1" applyFont="1" applyFill="1" applyBorder="1" applyAlignment="1">
      <alignment horizontal="center" vertical="center" wrapText="1"/>
    </xf>
    <xf numFmtId="49" fontId="22" fillId="35" borderId="10" xfId="0" applyNumberFormat="1" applyFont="1" applyFill="1" applyBorder="1" applyAlignment="1">
      <alignment horizontal="right" vertical="center" wrapText="1"/>
    </xf>
    <xf numFmtId="49" fontId="22" fillId="35" borderId="34" xfId="0" applyNumberFormat="1" applyFont="1" applyFill="1" applyBorder="1" applyAlignment="1">
      <alignment horizontal="center" vertical="center" wrapText="1"/>
    </xf>
    <xf numFmtId="4" fontId="22" fillId="35" borderId="22" xfId="0" applyNumberFormat="1" applyFont="1" applyFill="1" applyBorder="1" applyAlignment="1">
      <alignment horizontal="right" vertical="center" wrapText="1"/>
    </xf>
    <xf numFmtId="49" fontId="22" fillId="24" borderId="33" xfId="0" applyNumberFormat="1" applyFont="1" applyFill="1" applyBorder="1" applyAlignment="1">
      <alignment horizontal="center" vertical="center" wrapText="1"/>
    </xf>
    <xf numFmtId="4" fontId="22" fillId="29" borderId="13" xfId="38" applyNumberFormat="1" applyFont="1" applyFill="1" applyBorder="1" applyAlignment="1">
      <alignment vertical="center"/>
    </xf>
    <xf numFmtId="0" fontId="56" fillId="40" borderId="12" xfId="38" applyFont="1" applyFill="1" applyBorder="1" applyAlignment="1">
      <alignment vertical="center" wrapText="1"/>
    </xf>
    <xf numFmtId="4" fontId="22" fillId="40" borderId="13" xfId="38" applyNumberFormat="1" applyFont="1" applyFill="1" applyBorder="1" applyAlignment="1">
      <alignment vertical="center"/>
    </xf>
    <xf numFmtId="0" fontId="67" fillId="29" borderId="0" xfId="38" applyFill="1"/>
    <xf numFmtId="4" fontId="22" fillId="29" borderId="12" xfId="38" applyNumberFormat="1" applyFont="1" applyFill="1" applyBorder="1" applyAlignment="1">
      <alignment vertical="center"/>
    </xf>
    <xf numFmtId="4" fontId="0" fillId="29" borderId="0" xfId="44" applyNumberFormat="1" applyFont="1" applyFill="1" applyBorder="1" applyAlignment="1">
      <alignment horizontal="center"/>
    </xf>
    <xf numFmtId="0" fontId="1" fillId="29" borderId="0" xfId="44" applyFill="1"/>
    <xf numFmtId="4" fontId="22" fillId="40" borderId="12" xfId="38" applyNumberFormat="1" applyFont="1" applyFill="1" applyBorder="1" applyAlignment="1">
      <alignment vertical="center"/>
    </xf>
    <xf numFmtId="4" fontId="1" fillId="40" borderId="0" xfId="44" applyNumberFormat="1" applyFill="1" applyBorder="1" applyAlignment="1">
      <alignment horizontal="center"/>
    </xf>
    <xf numFmtId="0" fontId="1" fillId="40" borderId="0" xfId="44" applyFill="1"/>
    <xf numFmtId="4" fontId="21" fillId="40" borderId="0" xfId="44" applyNumberFormat="1" applyFont="1" applyFill="1" applyAlignment="1">
      <alignment horizontal="right" vertical="center" wrapText="1"/>
    </xf>
    <xf numFmtId="4" fontId="21" fillId="29" borderId="0" xfId="44" applyNumberFormat="1" applyFont="1" applyFill="1" applyAlignment="1">
      <alignment horizontal="right" vertical="center" wrapText="1"/>
    </xf>
    <xf numFmtId="0" fontId="25" fillId="45" borderId="13" xfId="0" applyFont="1" applyFill="1" applyBorder="1" applyAlignment="1">
      <alignment horizontal="left" vertical="center" wrapText="1"/>
    </xf>
    <xf numFmtId="49" fontId="25" fillId="45" borderId="13" xfId="0" applyNumberFormat="1" applyFont="1" applyFill="1" applyBorder="1" applyAlignment="1">
      <alignment horizontal="center" vertical="center" wrapText="1"/>
    </xf>
    <xf numFmtId="49" fontId="21" fillId="44" borderId="18" xfId="0" applyNumberFormat="1" applyFont="1" applyFill="1" applyBorder="1" applyAlignment="1">
      <alignment horizontal="center" vertical="center" wrapText="1"/>
    </xf>
    <xf numFmtId="49" fontId="22" fillId="44" borderId="17" xfId="0" applyNumberFormat="1" applyFont="1" applyFill="1" applyBorder="1" applyAlignment="1">
      <alignment horizontal="center" vertical="center" wrapText="1"/>
    </xf>
    <xf numFmtId="49" fontId="22" fillId="45" borderId="16" xfId="0" applyNumberFormat="1" applyFont="1" applyFill="1" applyBorder="1" applyAlignment="1">
      <alignment horizontal="right" vertical="center" wrapText="1"/>
    </xf>
    <xf numFmtId="49" fontId="22" fillId="45" borderId="39" xfId="0" applyNumberFormat="1" applyFont="1" applyFill="1" applyBorder="1" applyAlignment="1">
      <alignment horizontal="center" vertical="center" wrapText="1"/>
    </xf>
    <xf numFmtId="49" fontId="22" fillId="45" borderId="17" xfId="0" applyNumberFormat="1" applyFont="1" applyFill="1" applyBorder="1" applyAlignment="1">
      <alignment horizontal="left" vertical="center" wrapText="1"/>
    </xf>
    <xf numFmtId="4" fontId="23" fillId="42" borderId="13" xfId="56" applyNumberFormat="1" applyFont="1" applyFill="1" applyBorder="1" applyAlignment="1">
      <alignment vertical="center" wrapText="1"/>
    </xf>
    <xf numFmtId="4" fontId="23" fillId="42" borderId="22" xfId="56" applyNumberFormat="1" applyFont="1" applyFill="1" applyBorder="1" applyAlignment="1">
      <alignment vertical="center" wrapText="1"/>
    </xf>
    <xf numFmtId="2" fontId="21" fillId="43" borderId="13" xfId="56" applyNumberFormat="1" applyFont="1" applyFill="1" applyBorder="1" applyAlignment="1">
      <alignment horizontal="left" vertical="center" wrapText="1"/>
    </xf>
    <xf numFmtId="49" fontId="21" fillId="43" borderId="18" xfId="0" applyNumberFormat="1" applyFont="1" applyFill="1" applyBorder="1" applyAlignment="1">
      <alignment horizontal="center" vertical="center" wrapText="1"/>
    </xf>
    <xf numFmtId="49" fontId="21" fillId="43" borderId="12" xfId="0" applyNumberFormat="1" applyFont="1" applyFill="1" applyBorder="1" applyAlignment="1">
      <alignment horizontal="center" vertical="center" wrapText="1"/>
    </xf>
    <xf numFmtId="49" fontId="21" fillId="43" borderId="16" xfId="0" applyNumberFormat="1" applyFont="1" applyFill="1" applyBorder="1" applyAlignment="1">
      <alignment horizontal="right" vertical="center" wrapText="1"/>
    </xf>
    <xf numFmtId="49" fontId="21" fillId="43" borderId="39" xfId="0" applyNumberFormat="1" applyFont="1" applyFill="1" applyBorder="1" applyAlignment="1">
      <alignment horizontal="center" vertical="center" wrapText="1"/>
    </xf>
    <xf numFmtId="49" fontId="21" fillId="43" borderId="17" xfId="0" applyNumberFormat="1" applyFont="1" applyFill="1" applyBorder="1" applyAlignment="1">
      <alignment horizontal="left" vertical="center" wrapText="1"/>
    </xf>
    <xf numFmtId="4" fontId="21" fillId="43" borderId="13" xfId="0" applyNumberFormat="1" applyFont="1" applyFill="1" applyBorder="1" applyAlignment="1">
      <alignment horizontal="right" vertical="center" wrapText="1"/>
    </xf>
    <xf numFmtId="0" fontId="29" fillId="43" borderId="0" xfId="0" applyFont="1" applyFill="1" applyAlignment="1">
      <alignment vertical="center" wrapText="1"/>
    </xf>
    <xf numFmtId="0" fontId="21" fillId="43" borderId="13" xfId="0" applyFont="1" applyFill="1" applyBorder="1" applyAlignment="1">
      <alignment vertical="center" wrapText="1"/>
    </xf>
    <xf numFmtId="49" fontId="23" fillId="43" borderId="18" xfId="56" applyNumberFormat="1" applyFont="1" applyFill="1" applyBorder="1" applyAlignment="1">
      <alignment horizontal="center" vertical="center" wrapText="1"/>
    </xf>
    <xf numFmtId="49" fontId="23" fillId="43" borderId="12" xfId="56" applyNumberFormat="1" applyFont="1" applyFill="1" applyBorder="1" applyAlignment="1">
      <alignment horizontal="center" vertical="center" wrapText="1"/>
    </xf>
    <xf numFmtId="4" fontId="23" fillId="43" borderId="13" xfId="56" applyNumberFormat="1" applyFont="1" applyFill="1" applyBorder="1" applyAlignment="1">
      <alignment vertical="center" wrapText="1"/>
    </xf>
    <xf numFmtId="49" fontId="21" fillId="43" borderId="13" xfId="0" applyNumberFormat="1" applyFont="1" applyFill="1" applyBorder="1" applyAlignment="1">
      <alignment horizontal="center" vertical="center" wrapText="1"/>
    </xf>
    <xf numFmtId="49" fontId="21" fillId="43" borderId="12" xfId="0" applyNumberFormat="1" applyFont="1" applyFill="1" applyBorder="1" applyAlignment="1">
      <alignment horizontal="right" vertical="center" wrapText="1"/>
    </xf>
    <xf numFmtId="49" fontId="21" fillId="43" borderId="33" xfId="0" applyNumberFormat="1" applyFont="1" applyFill="1" applyBorder="1" applyAlignment="1">
      <alignment horizontal="center" vertical="center" wrapText="1"/>
    </xf>
    <xf numFmtId="49" fontId="21" fillId="43" borderId="18" xfId="0" applyNumberFormat="1" applyFont="1" applyFill="1" applyBorder="1" applyAlignment="1">
      <alignment horizontal="left" vertical="center" wrapText="1"/>
    </xf>
    <xf numFmtId="0" fontId="21" fillId="43" borderId="13" xfId="0" applyFont="1" applyFill="1" applyBorder="1" applyAlignment="1">
      <alignment horizontal="left" vertical="center" wrapText="1"/>
    </xf>
    <xf numFmtId="49" fontId="21" fillId="43" borderId="17" xfId="0" applyNumberFormat="1" applyFont="1" applyFill="1" applyBorder="1" applyAlignment="1">
      <alignment horizontal="center" vertical="center" wrapText="1"/>
    </xf>
    <xf numFmtId="49" fontId="21" fillId="43" borderId="15" xfId="0" applyNumberFormat="1" applyFont="1" applyFill="1" applyBorder="1" applyAlignment="1">
      <alignment horizontal="center" vertical="center" wrapText="1"/>
    </xf>
    <xf numFmtId="49" fontId="21" fillId="54" borderId="16" xfId="0" applyNumberFormat="1" applyFont="1" applyFill="1" applyBorder="1" applyAlignment="1">
      <alignment horizontal="right" vertical="center" wrapText="1"/>
    </xf>
    <xf numFmtId="49" fontId="21" fillId="54" borderId="33" xfId="0" applyNumberFormat="1" applyFont="1" applyFill="1" applyBorder="1" applyAlignment="1">
      <alignment horizontal="center" vertical="center" wrapText="1"/>
    </xf>
    <xf numFmtId="49" fontId="21" fillId="54" borderId="33" xfId="0" applyNumberFormat="1" applyFont="1" applyFill="1" applyBorder="1" applyAlignment="1">
      <alignment horizontal="left" vertical="center" wrapText="1"/>
    </xf>
    <xf numFmtId="0" fontId="23" fillId="43" borderId="0" xfId="50" applyFont="1" applyFill="1" applyAlignment="1">
      <alignment vertical="center" wrapText="1"/>
    </xf>
    <xf numFmtId="49" fontId="21" fillId="54" borderId="12" xfId="0" applyNumberFormat="1" applyFont="1" applyFill="1" applyBorder="1" applyAlignment="1">
      <alignment horizontal="right" vertical="center" wrapText="1"/>
    </xf>
    <xf numFmtId="49" fontId="21" fillId="54" borderId="18" xfId="0" applyNumberFormat="1" applyFont="1" applyFill="1" applyBorder="1" applyAlignment="1">
      <alignment horizontal="left" vertical="center" wrapText="1"/>
    </xf>
    <xf numFmtId="0" fontId="23" fillId="43" borderId="13" xfId="0" applyFont="1" applyFill="1" applyBorder="1" applyAlignment="1">
      <alignment vertical="center" wrapText="1"/>
    </xf>
    <xf numFmtId="49" fontId="23" fillId="43" borderId="18" xfId="0" applyNumberFormat="1" applyFont="1" applyFill="1" applyBorder="1" applyAlignment="1">
      <alignment horizontal="center" vertical="center" wrapText="1"/>
    </xf>
    <xf numFmtId="49" fontId="23" fillId="43" borderId="13" xfId="0" applyNumberFormat="1" applyFont="1" applyFill="1" applyBorder="1" applyAlignment="1">
      <alignment horizontal="center" vertical="center" wrapText="1"/>
    </xf>
    <xf numFmtId="4" fontId="21" fillId="54" borderId="13" xfId="0" applyNumberFormat="1" applyFont="1" applyFill="1" applyBorder="1" applyAlignment="1">
      <alignment horizontal="right" vertical="center" wrapText="1"/>
    </xf>
    <xf numFmtId="0" fontId="22" fillId="43" borderId="0" xfId="0" applyFont="1" applyFill="1" applyAlignment="1">
      <alignment vertical="center" wrapText="1"/>
    </xf>
    <xf numFmtId="0" fontId="25" fillId="43" borderId="0" xfId="50" applyFont="1" applyFill="1" applyAlignment="1">
      <alignment vertical="center" wrapText="1"/>
    </xf>
    <xf numFmtId="49" fontId="21" fillId="43" borderId="11" xfId="0" applyNumberFormat="1" applyFont="1" applyFill="1" applyBorder="1" applyAlignment="1">
      <alignment horizontal="center" vertical="center" wrapText="1"/>
    </xf>
    <xf numFmtId="4" fontId="21" fillId="54" borderId="22" xfId="0" applyNumberFormat="1" applyFont="1" applyFill="1" applyBorder="1" applyAlignment="1">
      <alignment horizontal="right" vertical="center" wrapText="1"/>
    </xf>
    <xf numFmtId="49" fontId="21" fillId="47" borderId="39" xfId="0" applyNumberFormat="1" applyFont="1" applyFill="1" applyBorder="1" applyAlignment="1">
      <alignment horizontal="center" vertical="center" wrapText="1"/>
    </xf>
    <xf numFmtId="49" fontId="21" fillId="47" borderId="17" xfId="0" applyNumberFormat="1" applyFont="1" applyFill="1" applyBorder="1" applyAlignment="1">
      <alignment horizontal="left" vertical="center" wrapText="1"/>
    </xf>
    <xf numFmtId="49" fontId="22" fillId="46" borderId="26" xfId="0" applyNumberFormat="1" applyFont="1" applyFill="1" applyBorder="1" applyAlignment="1">
      <alignment horizontal="center" vertical="center" wrapText="1"/>
    </xf>
    <xf numFmtId="0" fontId="21" fillId="46" borderId="35" xfId="0" applyFont="1" applyFill="1" applyBorder="1" applyAlignment="1">
      <alignment horizontal="left" vertical="center" wrapText="1"/>
    </xf>
    <xf numFmtId="0" fontId="23" fillId="47" borderId="13" xfId="0" applyFont="1" applyFill="1" applyBorder="1" applyAlignment="1">
      <alignment horizontal="left" vertical="center" wrapText="1"/>
    </xf>
    <xf numFmtId="49" fontId="23" fillId="47" borderId="18" xfId="0" applyNumberFormat="1" applyFont="1" applyFill="1" applyBorder="1" applyAlignment="1">
      <alignment horizontal="center" vertical="center" wrapText="1"/>
    </xf>
    <xf numFmtId="49" fontId="23" fillId="47" borderId="13" xfId="0" applyNumberFormat="1" applyFont="1" applyFill="1" applyBorder="1" applyAlignment="1">
      <alignment horizontal="center" vertical="center" wrapText="1"/>
    </xf>
    <xf numFmtId="49" fontId="21" fillId="47" borderId="18" xfId="0" applyNumberFormat="1" applyFont="1" applyFill="1" applyBorder="1" applyAlignment="1">
      <alignment horizontal="center" vertical="center" wrapText="1"/>
    </xf>
    <xf numFmtId="49" fontId="21" fillId="46" borderId="39" xfId="0" applyNumberFormat="1" applyFont="1" applyFill="1" applyBorder="1" applyAlignment="1">
      <alignment horizontal="left" vertical="center" wrapText="1"/>
    </xf>
    <xf numFmtId="4" fontId="21" fillId="46" borderId="18" xfId="0" applyNumberFormat="1" applyFont="1" applyFill="1" applyBorder="1" applyAlignment="1">
      <alignment horizontal="right" wrapText="1"/>
    </xf>
    <xf numFmtId="0" fontId="27" fillId="46" borderId="0" xfId="56" applyFont="1" applyFill="1" applyAlignment="1">
      <alignment vertical="center" wrapText="1"/>
    </xf>
    <xf numFmtId="49" fontId="21" fillId="46" borderId="10" xfId="0" applyNumberFormat="1" applyFont="1" applyFill="1" applyBorder="1" applyAlignment="1">
      <alignment horizontal="right" vertical="center" wrapText="1"/>
    </xf>
    <xf numFmtId="49" fontId="21" fillId="46" borderId="34" xfId="0" applyNumberFormat="1" applyFont="1" applyFill="1" applyBorder="1" applyAlignment="1">
      <alignment horizontal="center" vertical="center" wrapText="1"/>
    </xf>
    <xf numFmtId="49" fontId="21" fillId="46" borderId="11" xfId="0" applyNumberFormat="1" applyFont="1" applyFill="1" applyBorder="1" applyAlignment="1">
      <alignment horizontal="left" vertical="center" wrapText="1"/>
    </xf>
    <xf numFmtId="0" fontId="23" fillId="46" borderId="0" xfId="56" applyFont="1" applyFill="1" applyAlignment="1">
      <alignment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49" fontId="21" fillId="27" borderId="42" xfId="0" applyNumberFormat="1" applyFont="1" applyFill="1" applyBorder="1" applyAlignment="1">
      <alignment horizontal="right" vertical="center" wrapText="1"/>
    </xf>
    <xf numFmtId="49" fontId="21" fillId="27" borderId="43" xfId="0" applyNumberFormat="1" applyFont="1" applyFill="1" applyBorder="1" applyAlignment="1">
      <alignment horizontal="center" vertical="center" wrapText="1"/>
    </xf>
    <xf numFmtId="49" fontId="21" fillId="27" borderId="26" xfId="0" applyNumberFormat="1" applyFont="1" applyFill="1" applyBorder="1" applyAlignment="1">
      <alignment horizontal="left" vertical="center" wrapText="1"/>
    </xf>
    <xf numFmtId="4" fontId="23" fillId="44" borderId="0" xfId="56" applyNumberFormat="1" applyFont="1" applyFill="1" applyAlignment="1">
      <alignment vertical="center" wrapText="1"/>
    </xf>
    <xf numFmtId="0" fontId="23" fillId="44" borderId="0" xfId="56" applyFont="1" applyFill="1" applyAlignment="1">
      <alignment vertical="center" wrapText="1"/>
    </xf>
    <xf numFmtId="0" fontId="23" fillId="44" borderId="0" xfId="50" applyFont="1" applyFill="1" applyAlignment="1">
      <alignment horizontal="center" vertical="center" wrapText="1"/>
    </xf>
    <xf numFmtId="0" fontId="22" fillId="44" borderId="0" xfId="0" applyFont="1" applyFill="1" applyAlignment="1">
      <alignment vertical="center" wrapText="1"/>
    </xf>
    <xf numFmtId="0" fontId="25" fillId="45" borderId="13" xfId="0" applyFont="1" applyFill="1" applyBorder="1" applyAlignment="1">
      <alignment vertical="center" wrapText="1"/>
    </xf>
    <xf numFmtId="0" fontId="26" fillId="44" borderId="12" xfId="0" applyFont="1" applyFill="1" applyBorder="1" applyAlignment="1">
      <alignment vertical="center" wrapText="1"/>
    </xf>
    <xf numFmtId="0" fontId="0" fillId="44" borderId="0" xfId="0" applyFill="1"/>
    <xf numFmtId="4" fontId="21" fillId="42" borderId="13" xfId="0" applyNumberFormat="1" applyFont="1" applyFill="1" applyBorder="1" applyAlignment="1">
      <alignment horizontal="right" vertical="center" wrapText="1"/>
    </xf>
    <xf numFmtId="49" fontId="25" fillId="29" borderId="18" xfId="50" applyNumberFormat="1" applyFont="1" applyFill="1" applyBorder="1" applyAlignment="1">
      <alignment horizontal="center" vertical="center" wrapText="1"/>
    </xf>
    <xf numFmtId="4" fontId="25" fillId="29" borderId="13" xfId="50" applyNumberFormat="1" applyFont="1" applyFill="1" applyBorder="1" applyAlignment="1">
      <alignment vertical="center" wrapText="1"/>
    </xf>
    <xf numFmtId="4" fontId="23" fillId="29" borderId="0" xfId="50" applyNumberFormat="1" applyFont="1" applyFill="1" applyAlignment="1">
      <alignment vertical="center" wrapText="1"/>
    </xf>
    <xf numFmtId="0" fontId="37" fillId="29" borderId="13" xfId="0" applyFont="1" applyFill="1" applyBorder="1" applyAlignment="1">
      <alignment horizontal="left" vertical="center" wrapText="1"/>
    </xf>
    <xf numFmtId="0" fontId="0" fillId="29" borderId="0" xfId="0" applyFill="1"/>
    <xf numFmtId="0" fontId="25" fillId="46" borderId="0" xfId="50" applyFont="1" applyFill="1" applyAlignment="1">
      <alignment horizontal="center" vertical="center" wrapText="1"/>
    </xf>
    <xf numFmtId="2" fontId="37" fillId="46" borderId="13" xfId="56" applyNumberFormat="1" applyFont="1" applyFill="1" applyBorder="1" applyAlignment="1">
      <alignment horizontal="left" vertical="center" wrapText="1"/>
    </xf>
    <xf numFmtId="0" fontId="0" fillId="46" borderId="0" xfId="0" applyFill="1"/>
    <xf numFmtId="2" fontId="37" fillId="43" borderId="13" xfId="56" applyNumberFormat="1" applyFont="1" applyFill="1" applyBorder="1" applyAlignment="1">
      <alignment horizontal="left" vertical="center" wrapText="1"/>
    </xf>
    <xf numFmtId="0" fontId="0" fillId="43" borderId="0" xfId="0" applyFill="1"/>
    <xf numFmtId="0" fontId="27" fillId="43" borderId="0" xfId="56" applyFont="1" applyFill="1" applyAlignment="1">
      <alignment vertical="center" wrapText="1"/>
    </xf>
    <xf numFmtId="0" fontId="25" fillId="44" borderId="0" xfId="50" applyFont="1" applyFill="1" applyAlignment="1">
      <alignment horizontal="center" vertical="center" wrapText="1"/>
    </xf>
    <xf numFmtId="49" fontId="21" fillId="46" borderId="39" xfId="0" applyNumberFormat="1" applyFont="1" applyFill="1" applyBorder="1" applyAlignment="1">
      <alignment vertical="center" wrapText="1"/>
    </xf>
    <xf numFmtId="0" fontId="23" fillId="46" borderId="0" xfId="50" applyFont="1" applyFill="1" applyAlignment="1">
      <alignment horizontal="center" vertical="center" wrapText="1"/>
    </xf>
    <xf numFmtId="4" fontId="23" fillId="46" borderId="0" xfId="50" applyNumberFormat="1" applyFont="1" applyFill="1" applyAlignment="1">
      <alignment vertical="center" wrapText="1"/>
    </xf>
    <xf numFmtId="4" fontId="27" fillId="29" borderId="0" xfId="56" applyNumberFormat="1" applyFont="1" applyFill="1" applyAlignment="1">
      <alignment vertical="center" wrapText="1"/>
    </xf>
    <xf numFmtId="4" fontId="0" fillId="44" borderId="0" xfId="0" applyNumberFormat="1" applyFill="1"/>
    <xf numFmtId="49" fontId="21" fillId="44" borderId="12" xfId="0" applyNumberFormat="1" applyFont="1" applyFill="1" applyBorder="1" applyAlignment="1">
      <alignment horizontal="center" vertical="center" wrapText="1"/>
    </xf>
    <xf numFmtId="4" fontId="23" fillId="42" borderId="13" xfId="0" applyNumberFormat="1" applyFont="1" applyFill="1" applyBorder="1" applyAlignment="1">
      <alignment horizontal="right" vertical="center" wrapText="1"/>
    </xf>
    <xf numFmtId="4" fontId="21" fillId="42" borderId="13" xfId="0" applyNumberFormat="1" applyFont="1" applyFill="1" applyBorder="1" applyAlignment="1">
      <alignment vertical="center" wrapText="1"/>
    </xf>
    <xf numFmtId="4" fontId="21" fillId="42" borderId="15" xfId="0" applyNumberFormat="1" applyFont="1" applyFill="1" applyBorder="1" applyAlignment="1">
      <alignment horizontal="right" vertical="center" wrapText="1"/>
    </xf>
    <xf numFmtId="4" fontId="21" fillId="55" borderId="15" xfId="0" applyNumberFormat="1" applyFont="1" applyFill="1" applyBorder="1" applyAlignment="1">
      <alignment horizontal="right" vertical="center" wrapText="1"/>
    </xf>
    <xf numFmtId="0" fontId="22" fillId="56" borderId="13" xfId="0" applyFont="1" applyFill="1" applyBorder="1" applyAlignment="1">
      <alignment vertical="center" wrapText="1"/>
    </xf>
    <xf numFmtId="49" fontId="22" fillId="56" borderId="16" xfId="0" applyNumberFormat="1" applyFont="1" applyFill="1" applyBorder="1" applyAlignment="1">
      <alignment horizontal="center" vertical="center" wrapText="1"/>
    </xf>
    <xf numFmtId="49" fontId="22" fillId="56" borderId="39" xfId="0" applyNumberFormat="1" applyFont="1" applyFill="1" applyBorder="1" applyAlignment="1">
      <alignment horizontal="center" vertical="center" wrapText="1"/>
    </xf>
    <xf numFmtId="49" fontId="22" fillId="56" borderId="17" xfId="0" applyNumberFormat="1" applyFont="1" applyFill="1" applyBorder="1" applyAlignment="1">
      <alignment horizontal="right" vertical="center" wrapText="1"/>
    </xf>
    <xf numFmtId="49" fontId="22" fillId="56" borderId="18" xfId="0" applyNumberFormat="1" applyFont="1" applyFill="1" applyBorder="1" applyAlignment="1">
      <alignment horizontal="center" vertical="center" wrapText="1"/>
    </xf>
    <xf numFmtId="4" fontId="22" fillId="56" borderId="13" xfId="0" applyNumberFormat="1" applyFont="1" applyFill="1" applyBorder="1" applyAlignment="1">
      <alignment horizontal="right" vertical="center" wrapText="1"/>
    </xf>
    <xf numFmtId="4" fontId="29" fillId="57" borderId="0" xfId="0" applyNumberFormat="1" applyFont="1" applyFill="1" applyAlignment="1">
      <alignment wrapText="1"/>
    </xf>
    <xf numFmtId="4" fontId="0" fillId="57" borderId="0" xfId="0" applyNumberFormat="1" applyFill="1" applyAlignment="1">
      <alignment wrapText="1"/>
    </xf>
    <xf numFmtId="0" fontId="0" fillId="57" borderId="0" xfId="0" applyFill="1" applyAlignment="1">
      <alignment wrapText="1"/>
    </xf>
    <xf numFmtId="49" fontId="22" fillId="56" borderId="12" xfId="0" applyNumberFormat="1" applyFont="1" applyFill="1" applyBorder="1" applyAlignment="1">
      <alignment horizontal="center" vertical="center" wrapText="1"/>
    </xf>
    <xf numFmtId="49" fontId="22" fillId="56" borderId="39" xfId="0" applyNumberFormat="1" applyFont="1" applyFill="1" applyBorder="1" applyAlignment="1">
      <alignment horizontal="left" vertical="center" wrapText="1"/>
    </xf>
    <xf numFmtId="49" fontId="22" fillId="56" borderId="13" xfId="0" applyNumberFormat="1" applyFont="1" applyFill="1" applyBorder="1" applyAlignment="1">
      <alignment horizontal="center" vertical="center" wrapText="1"/>
    </xf>
    <xf numFmtId="4" fontId="22" fillId="56" borderId="18" xfId="0" applyNumberFormat="1" applyFont="1" applyFill="1" applyBorder="1" applyAlignment="1">
      <alignment horizontal="right" vertical="center" wrapText="1"/>
    </xf>
    <xf numFmtId="49" fontId="22" fillId="56" borderId="17" xfId="0" applyNumberFormat="1" applyFont="1" applyFill="1" applyBorder="1" applyAlignment="1">
      <alignment horizontal="left" vertical="center" wrapText="1"/>
    </xf>
    <xf numFmtId="4" fontId="29" fillId="57" borderId="0" xfId="0" applyNumberFormat="1" applyFont="1" applyFill="1" applyAlignment="1">
      <alignment vertical="center" wrapText="1"/>
    </xf>
    <xf numFmtId="0" fontId="29" fillId="57" borderId="0" xfId="0" applyFont="1" applyFill="1" applyAlignment="1">
      <alignment vertical="center" wrapText="1"/>
    </xf>
    <xf numFmtId="0" fontId="0" fillId="44" borderId="0" xfId="0" applyFill="1" applyAlignment="1">
      <alignment horizontal="center" wrapText="1"/>
    </xf>
    <xf numFmtId="4" fontId="29" fillId="46" borderId="0" xfId="0" applyNumberFormat="1" applyFont="1" applyFill="1" applyAlignment="1">
      <alignment wrapText="1"/>
    </xf>
    <xf numFmtId="49" fontId="22" fillId="48" borderId="13" xfId="0" applyNumberFormat="1" applyFont="1" applyFill="1" applyBorder="1" applyAlignment="1">
      <alignment horizontal="center" vertical="center" wrapText="1"/>
    </xf>
    <xf numFmtId="49" fontId="22" fillId="48" borderId="12" xfId="0" applyNumberFormat="1" applyFont="1" applyFill="1" applyBorder="1" applyAlignment="1">
      <alignment horizontal="center" vertical="center" wrapText="1"/>
    </xf>
    <xf numFmtId="49" fontId="22" fillId="48" borderId="12" xfId="0" applyNumberFormat="1" applyFont="1" applyFill="1" applyBorder="1" applyAlignment="1">
      <alignment vertical="center" wrapText="1"/>
    </xf>
    <xf numFmtId="49" fontId="22" fillId="48" borderId="33" xfId="0" applyNumberFormat="1" applyFont="1" applyFill="1" applyBorder="1" applyAlignment="1">
      <alignment horizontal="center" vertical="center" wrapText="1"/>
    </xf>
    <xf numFmtId="49" fontId="22" fillId="48" borderId="33" xfId="0" applyNumberFormat="1" applyFont="1" applyFill="1" applyBorder="1" applyAlignment="1">
      <alignment horizontal="left" vertical="center" wrapText="1"/>
    </xf>
    <xf numFmtId="49" fontId="22" fillId="48" borderId="13" xfId="0" applyNumberFormat="1" applyFont="1" applyFill="1" applyBorder="1" applyAlignment="1">
      <alignment vertical="center" wrapText="1"/>
    </xf>
    <xf numFmtId="4" fontId="22" fillId="48" borderId="18" xfId="0" applyNumberFormat="1" applyFont="1" applyFill="1" applyBorder="1" applyAlignment="1">
      <alignment horizontal="right" vertical="center" wrapText="1"/>
    </xf>
    <xf numFmtId="0" fontId="24" fillId="0" borderId="0" xfId="0" applyFont="1" applyFill="1" applyAlignment="1">
      <alignment wrapText="1"/>
    </xf>
    <xf numFmtId="0" fontId="33" fillId="0" borderId="0" xfId="48" applyFont="1" applyFill="1" applyAlignment="1">
      <alignment vertical="top" wrapText="1"/>
    </xf>
    <xf numFmtId="49" fontId="34" fillId="0" borderId="0" xfId="0" applyNumberFormat="1" applyFont="1" applyAlignment="1">
      <alignment vertical="center" wrapText="1"/>
    </xf>
    <xf numFmtId="49" fontId="34" fillId="0" borderId="0" xfId="0" applyNumberFormat="1" applyFont="1" applyAlignment="1">
      <alignment horizontal="right" vertical="center" wrapText="1"/>
    </xf>
    <xf numFmtId="49" fontId="34" fillId="0" borderId="0" xfId="0" applyNumberFormat="1" applyFont="1" applyBorder="1" applyAlignment="1">
      <alignment horizontal="center" vertical="center" wrapText="1"/>
    </xf>
    <xf numFmtId="4" fontId="34" fillId="0" borderId="24" xfId="0" applyNumberFormat="1" applyFont="1" applyBorder="1" applyAlignment="1">
      <alignment horizontal="center" vertical="center" wrapText="1"/>
    </xf>
    <xf numFmtId="0" fontId="24" fillId="0" borderId="0" xfId="50" applyFont="1" applyFill="1" applyAlignment="1">
      <alignment wrapText="1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" fontId="21" fillId="0" borderId="24" xfId="0" applyNumberFormat="1" applyFont="1" applyFill="1" applyBorder="1" applyAlignment="1">
      <alignment wrapText="1"/>
    </xf>
    <xf numFmtId="0" fontId="21" fillId="46" borderId="15" xfId="0" applyFont="1" applyFill="1" applyBorder="1" applyAlignment="1">
      <alignment vertical="center" wrapText="1"/>
    </xf>
    <xf numFmtId="49" fontId="21" fillId="46" borderId="35" xfId="0" applyNumberFormat="1" applyFont="1" applyFill="1" applyBorder="1" applyAlignment="1">
      <alignment horizontal="center" vertical="center" wrapText="1"/>
    </xf>
    <xf numFmtId="49" fontId="21" fillId="46" borderId="21" xfId="0" applyNumberFormat="1" applyFont="1" applyFill="1" applyBorder="1" applyAlignment="1">
      <alignment horizontal="center" vertical="center" wrapText="1"/>
    </xf>
    <xf numFmtId="4" fontId="21" fillId="47" borderId="15" xfId="0" applyNumberFormat="1" applyFont="1" applyFill="1" applyBorder="1" applyAlignment="1">
      <alignment horizontal="right" vertical="center" wrapText="1"/>
    </xf>
    <xf numFmtId="0" fontId="21" fillId="0" borderId="22" xfId="0" applyFont="1" applyFill="1" applyBorder="1" applyAlignment="1">
      <alignment vertical="center" wrapText="1"/>
    </xf>
    <xf numFmtId="49" fontId="23" fillId="26" borderId="29" xfId="0" applyNumberFormat="1" applyFont="1" applyFill="1" applyBorder="1" applyAlignment="1">
      <alignment horizontal="center" vertical="center" wrapText="1"/>
    </xf>
    <xf numFmtId="49" fontId="23" fillId="26" borderId="41" xfId="0" applyNumberFormat="1" applyFont="1" applyFill="1" applyBorder="1" applyAlignment="1">
      <alignment horizontal="center" vertical="center" wrapText="1"/>
    </xf>
    <xf numFmtId="49" fontId="23" fillId="27" borderId="19" xfId="0" applyNumberFormat="1" applyFont="1" applyFill="1" applyBorder="1" applyAlignment="1">
      <alignment horizontal="right" vertical="center" wrapText="1"/>
    </xf>
    <xf numFmtId="49" fontId="23" fillId="27" borderId="0" xfId="0" applyNumberFormat="1" applyFont="1" applyFill="1" applyBorder="1" applyAlignment="1">
      <alignment horizontal="center" vertical="center" wrapText="1"/>
    </xf>
    <xf numFmtId="49" fontId="23" fillId="27" borderId="0" xfId="0" applyNumberFormat="1" applyFont="1" applyFill="1" applyBorder="1" applyAlignment="1">
      <alignment horizontal="left" vertical="center" wrapText="1"/>
    </xf>
    <xf numFmtId="49" fontId="23" fillId="26" borderId="22" xfId="0" applyNumberFormat="1" applyFont="1" applyFill="1" applyBorder="1" applyAlignment="1">
      <alignment horizontal="center" vertical="center" wrapText="1"/>
    </xf>
    <xf numFmtId="4" fontId="21" fillId="55" borderId="22" xfId="0" applyNumberFormat="1" applyFont="1" applyFill="1" applyBorder="1" applyAlignment="1">
      <alignment horizontal="right" vertical="center" wrapText="1"/>
    </xf>
    <xf numFmtId="49" fontId="21" fillId="29" borderId="30" xfId="0" applyNumberFormat="1" applyFont="1" applyFill="1" applyBorder="1" applyAlignment="1">
      <alignment horizontal="center" vertical="center" wrapText="1"/>
    </xf>
    <xf numFmtId="49" fontId="21" fillId="29" borderId="31" xfId="0" applyNumberFormat="1" applyFont="1" applyFill="1" applyBorder="1" applyAlignment="1">
      <alignment horizontal="center" vertical="center" wrapText="1"/>
    </xf>
    <xf numFmtId="49" fontId="21" fillId="29" borderId="32" xfId="0" applyNumberFormat="1" applyFont="1" applyFill="1" applyBorder="1" applyAlignment="1">
      <alignment horizontal="center" vertical="center" wrapText="1"/>
    </xf>
    <xf numFmtId="0" fontId="37" fillId="0" borderId="13" xfId="38" applyFont="1" applyFill="1" applyBorder="1" applyAlignment="1">
      <alignment horizontal="center" vertical="center" wrapText="1"/>
    </xf>
    <xf numFmtId="0" fontId="37" fillId="0" borderId="13" xfId="38" applyFont="1" applyBorder="1" applyAlignment="1">
      <alignment horizontal="center" vertical="center"/>
    </xf>
    <xf numFmtId="0" fontId="26" fillId="29" borderId="13" xfId="38" applyFont="1" applyFill="1" applyBorder="1" applyAlignment="1">
      <alignment horizontal="center" vertical="center" wrapText="1"/>
    </xf>
    <xf numFmtId="0" fontId="26" fillId="40" borderId="13" xfId="38" applyFont="1" applyFill="1" applyBorder="1" applyAlignment="1">
      <alignment horizontal="center" vertical="center" wrapText="1"/>
    </xf>
    <xf numFmtId="0" fontId="26" fillId="40" borderId="12" xfId="38" applyFont="1" applyFill="1" applyBorder="1" applyAlignment="1">
      <alignment vertical="center" wrapText="1"/>
    </xf>
    <xf numFmtId="0" fontId="26" fillId="49" borderId="13" xfId="38" applyFont="1" applyFill="1" applyBorder="1" applyAlignment="1">
      <alignment horizontal="center" vertical="center" wrapText="1"/>
    </xf>
    <xf numFmtId="0" fontId="26" fillId="49" borderId="13" xfId="38" applyFont="1" applyFill="1" applyBorder="1" applyAlignment="1">
      <alignment vertical="center" wrapText="1"/>
    </xf>
    <xf numFmtId="0" fontId="37" fillId="50" borderId="13" xfId="38" applyFont="1" applyFill="1" applyBorder="1" applyAlignment="1">
      <alignment horizontal="center" vertical="center" wrapText="1"/>
    </xf>
    <xf numFmtId="0" fontId="37" fillId="50" borderId="12" xfId="38" applyFont="1" applyFill="1" applyBorder="1" applyAlignment="1">
      <alignment vertical="center" wrapText="1"/>
    </xf>
    <xf numFmtId="0" fontId="37" fillId="29" borderId="13" xfId="38" applyFont="1" applyFill="1" applyBorder="1" applyAlignment="1">
      <alignment horizontal="center" vertical="center" wrapText="1"/>
    </xf>
    <xf numFmtId="0" fontId="37" fillId="29" borderId="12" xfId="38" applyFont="1" applyFill="1" applyBorder="1" applyAlignment="1">
      <alignment vertical="center" wrapText="1"/>
    </xf>
    <xf numFmtId="0" fontId="60" fillId="0" borderId="0" xfId="38" applyFont="1"/>
    <xf numFmtId="0" fontId="30" fillId="0" borderId="0" xfId="0" applyFont="1" applyFill="1"/>
    <xf numFmtId="0" fontId="30" fillId="0" borderId="0" xfId="48" applyFont="1" applyFill="1" applyAlignment="1">
      <alignment vertical="top"/>
    </xf>
    <xf numFmtId="0" fontId="59" fillId="0" borderId="0" xfId="38" applyFont="1"/>
    <xf numFmtId="4" fontId="37" fillId="0" borderId="13" xfId="38" applyNumberFormat="1" applyFont="1" applyBorder="1" applyAlignment="1">
      <alignment horizontal="center" vertical="center" wrapText="1"/>
    </xf>
    <xf numFmtId="0" fontId="59" fillId="0" borderId="0" xfId="38" applyFont="1" applyAlignment="1">
      <alignment vertical="center"/>
    </xf>
    <xf numFmtId="4" fontId="26" fillId="29" borderId="13" xfId="38" applyNumberFormat="1" applyFont="1" applyFill="1" applyBorder="1" applyAlignment="1">
      <alignment vertical="center"/>
    </xf>
    <xf numFmtId="0" fontId="61" fillId="29" borderId="0" xfId="38" applyFont="1" applyFill="1"/>
    <xf numFmtId="4" fontId="61" fillId="29" borderId="0" xfId="38" applyNumberFormat="1" applyFont="1" applyFill="1"/>
    <xf numFmtId="4" fontId="26" fillId="40" borderId="13" xfId="38" applyNumberFormat="1" applyFont="1" applyFill="1" applyBorder="1" applyAlignment="1">
      <alignment vertical="center"/>
    </xf>
    <xf numFmtId="4" fontId="61" fillId="40" borderId="0" xfId="38" applyNumberFormat="1" applyFont="1" applyFill="1"/>
    <xf numFmtId="0" fontId="61" fillId="40" borderId="0" xfId="38" applyFont="1" applyFill="1"/>
    <xf numFmtId="4" fontId="26" fillId="49" borderId="13" xfId="38" applyNumberFormat="1" applyFont="1" applyFill="1" applyBorder="1" applyAlignment="1">
      <alignment vertical="center"/>
    </xf>
    <xf numFmtId="0" fontId="61" fillId="0" borderId="0" xfId="38" applyFont="1"/>
    <xf numFmtId="4" fontId="37" fillId="50" borderId="13" xfId="38" applyNumberFormat="1" applyFont="1" applyFill="1" applyBorder="1" applyAlignment="1">
      <alignment vertical="center"/>
    </xf>
    <xf numFmtId="4" fontId="30" fillId="0" borderId="13" xfId="0" applyNumberFormat="1" applyFont="1" applyFill="1" applyBorder="1" applyAlignment="1">
      <alignment vertical="center" wrapText="1"/>
    </xf>
    <xf numFmtId="0" fontId="26" fillId="49" borderId="12" xfId="38" applyFont="1" applyFill="1" applyBorder="1" applyAlignment="1">
      <alignment vertical="center" wrapText="1"/>
    </xf>
    <xf numFmtId="4" fontId="30" fillId="0" borderId="13" xfId="0" applyNumberFormat="1" applyFont="1" applyBorder="1" applyAlignment="1">
      <alignment vertical="center" wrapText="1"/>
    </xf>
    <xf numFmtId="0" fontId="37" fillId="24" borderId="13" xfId="38" applyFont="1" applyFill="1" applyBorder="1" applyAlignment="1">
      <alignment horizontal="center" vertical="center" wrapText="1"/>
    </xf>
    <xf numFmtId="0" fontId="37" fillId="24" borderId="12" xfId="38" applyFont="1" applyFill="1" applyBorder="1" applyAlignment="1">
      <alignment vertical="center" wrapText="1"/>
    </xf>
    <xf numFmtId="4" fontId="37" fillId="29" borderId="13" xfId="38" applyNumberFormat="1" applyFont="1" applyFill="1" applyBorder="1" applyAlignment="1">
      <alignment vertical="center"/>
    </xf>
    <xf numFmtId="4" fontId="37" fillId="0" borderId="13" xfId="38" applyNumberFormat="1" applyFont="1" applyFill="1" applyBorder="1" applyAlignment="1">
      <alignment vertical="center"/>
    </xf>
    <xf numFmtId="0" fontId="60" fillId="29" borderId="0" xfId="38" applyFont="1" applyFill="1"/>
    <xf numFmtId="4" fontId="37" fillId="0" borderId="13" xfId="38" applyNumberFormat="1" applyFont="1" applyBorder="1" applyAlignment="1">
      <alignment vertical="center"/>
    </xf>
    <xf numFmtId="0" fontId="26" fillId="49" borderId="13" xfId="41" applyFont="1" applyFill="1" applyBorder="1" applyAlignment="1">
      <alignment vertical="top" wrapText="1"/>
    </xf>
    <xf numFmtId="0" fontId="37" fillId="50" borderId="13" xfId="41" applyFont="1" applyFill="1" applyBorder="1" applyAlignment="1">
      <alignment vertical="top" wrapText="1"/>
    </xf>
    <xf numFmtId="0" fontId="37" fillId="29" borderId="13" xfId="41" applyFont="1" applyFill="1" applyBorder="1" applyAlignment="1">
      <alignment vertical="top" wrapText="1"/>
    </xf>
    <xf numFmtId="0" fontId="37" fillId="0" borderId="0" xfId="38" applyFont="1" applyFill="1" applyAlignment="1">
      <alignment vertical="center" wrapText="1"/>
    </xf>
    <xf numFmtId="0" fontId="21" fillId="50" borderId="13" xfId="38" applyFont="1" applyFill="1" applyBorder="1" applyAlignment="1">
      <alignment horizontal="center" vertical="center" wrapText="1"/>
    </xf>
    <xf numFmtId="0" fontId="21" fillId="50" borderId="12" xfId="38" applyFont="1" applyFill="1" applyBorder="1" applyAlignment="1">
      <alignment vertical="center" wrapText="1"/>
    </xf>
    <xf numFmtId="0" fontId="21" fillId="29" borderId="13" xfId="38" applyFont="1" applyFill="1" applyBorder="1" applyAlignment="1">
      <alignment horizontal="center" vertical="center" wrapText="1"/>
    </xf>
    <xf numFmtId="0" fontId="21" fillId="29" borderId="12" xfId="38" applyFont="1" applyFill="1" applyBorder="1" applyAlignment="1">
      <alignment vertical="center" wrapText="1"/>
    </xf>
    <xf numFmtId="0" fontId="21" fillId="24" borderId="13" xfId="38" applyFont="1" applyFill="1" applyBorder="1" applyAlignment="1">
      <alignment horizontal="center" vertical="center" wrapText="1"/>
    </xf>
    <xf numFmtId="0" fontId="21" fillId="24" borderId="12" xfId="38" applyFont="1" applyFill="1" applyBorder="1" applyAlignment="1">
      <alignment vertical="center" wrapText="1"/>
    </xf>
    <xf numFmtId="4" fontId="21" fillId="55" borderId="13" xfId="0" applyNumberFormat="1" applyFont="1" applyFill="1" applyBorder="1" applyAlignment="1">
      <alignment horizontal="right" vertical="center" wrapText="1"/>
    </xf>
    <xf numFmtId="49" fontId="63" fillId="0" borderId="13" xfId="0" applyNumberFormat="1" applyFont="1" applyFill="1" applyBorder="1" applyAlignment="1">
      <alignment horizontal="center" vertical="center" wrapText="1"/>
    </xf>
    <xf numFmtId="49" fontId="54" fillId="0" borderId="13" xfId="56" applyNumberFormat="1" applyFont="1" applyFill="1" applyBorder="1" applyAlignment="1">
      <alignment horizontal="center" vertical="center" wrapText="1"/>
    </xf>
    <xf numFmtId="49" fontId="54" fillId="0" borderId="13" xfId="50" applyNumberFormat="1" applyFont="1" applyFill="1" applyBorder="1" applyAlignment="1">
      <alignment horizontal="center" vertical="center" wrapText="1"/>
    </xf>
    <xf numFmtId="49" fontId="54" fillId="0" borderId="12" xfId="0" applyNumberFormat="1" applyFont="1" applyFill="1" applyBorder="1" applyAlignment="1">
      <alignment horizontal="center" vertical="center" wrapText="1"/>
    </xf>
    <xf numFmtId="49" fontId="54" fillId="0" borderId="33" xfId="0" applyNumberFormat="1" applyFont="1" applyFill="1" applyBorder="1" applyAlignment="1">
      <alignment horizontal="center" vertical="center" wrapText="1"/>
    </xf>
    <xf numFmtId="49" fontId="54" fillId="0" borderId="18" xfId="0" applyNumberFormat="1" applyFont="1" applyFill="1" applyBorder="1" applyAlignment="1">
      <alignment vertical="center" wrapText="1"/>
    </xf>
    <xf numFmtId="49" fontId="63" fillId="29" borderId="13" xfId="0" applyNumberFormat="1" applyFont="1" applyFill="1" applyBorder="1" applyAlignment="1">
      <alignment horizontal="center" vertical="center" wrapText="1"/>
    </xf>
    <xf numFmtId="49" fontId="54" fillId="29" borderId="13" xfId="56" applyNumberFormat="1" applyFont="1" applyFill="1" applyBorder="1" applyAlignment="1">
      <alignment horizontal="center" vertical="center" wrapText="1"/>
    </xf>
    <xf numFmtId="49" fontId="54" fillId="29" borderId="12" xfId="0" applyNumberFormat="1" applyFont="1" applyFill="1" applyBorder="1" applyAlignment="1">
      <alignment horizontal="center" vertical="center" wrapText="1"/>
    </xf>
    <xf numFmtId="49" fontId="54" fillId="29" borderId="33" xfId="0" applyNumberFormat="1" applyFont="1" applyFill="1" applyBorder="1" applyAlignment="1">
      <alignment horizontal="center" vertical="center" wrapText="1"/>
    </xf>
    <xf numFmtId="49" fontId="54" fillId="29" borderId="18" xfId="0" applyNumberFormat="1" applyFont="1" applyFill="1" applyBorder="1" applyAlignment="1">
      <alignment vertical="center" wrapText="1"/>
    </xf>
    <xf numFmtId="49" fontId="62" fillId="29" borderId="13" xfId="50" applyNumberFormat="1" applyFont="1" applyFill="1" applyBorder="1" applyAlignment="1">
      <alignment horizontal="center" vertical="center" wrapText="1"/>
    </xf>
    <xf numFmtId="4" fontId="21" fillId="29" borderId="15" xfId="0" applyNumberFormat="1" applyFont="1" applyFill="1" applyBorder="1" applyAlignment="1">
      <alignment horizontal="right" vertical="center" wrapText="1"/>
    </xf>
    <xf numFmtId="49" fontId="49" fillId="44" borderId="13" xfId="0" applyNumberFormat="1" applyFont="1" applyFill="1" applyBorder="1" applyAlignment="1">
      <alignment horizontal="center" vertical="center" wrapText="1"/>
    </xf>
    <xf numFmtId="0" fontId="49" fillId="44" borderId="12" xfId="0" applyFont="1" applyFill="1" applyBorder="1" applyAlignment="1">
      <alignment horizontal="center" vertical="center" wrapText="1"/>
    </xf>
    <xf numFmtId="49" fontId="49" fillId="44" borderId="33" xfId="0" applyNumberFormat="1" applyFont="1" applyFill="1" applyBorder="1" applyAlignment="1">
      <alignment horizontal="center" vertical="center" wrapText="1"/>
    </xf>
    <xf numFmtId="49" fontId="49" fillId="44" borderId="18" xfId="0" applyNumberFormat="1" applyFont="1" applyFill="1" applyBorder="1" applyAlignment="1">
      <alignment horizontal="left" vertical="center" wrapText="1"/>
    </xf>
    <xf numFmtId="49" fontId="63" fillId="24" borderId="13" xfId="0" applyNumberFormat="1" applyFont="1" applyFill="1" applyBorder="1" applyAlignment="1">
      <alignment horizontal="center" vertical="center" wrapText="1"/>
    </xf>
    <xf numFmtId="49" fontId="54" fillId="24" borderId="13" xfId="56" applyNumberFormat="1" applyFont="1" applyFill="1" applyBorder="1" applyAlignment="1">
      <alignment horizontal="center" vertical="center" wrapText="1"/>
    </xf>
    <xf numFmtId="49" fontId="54" fillId="24" borderId="12" xfId="0" applyNumberFormat="1" applyFont="1" applyFill="1" applyBorder="1" applyAlignment="1">
      <alignment horizontal="center" vertical="center" wrapText="1"/>
    </xf>
    <xf numFmtId="49" fontId="54" fillId="24" borderId="33" xfId="0" applyNumberFormat="1" applyFont="1" applyFill="1" applyBorder="1" applyAlignment="1">
      <alignment horizontal="center" vertical="center" wrapText="1"/>
    </xf>
    <xf numFmtId="49" fontId="54" fillId="24" borderId="18" xfId="0" applyNumberFormat="1" applyFont="1" applyFill="1" applyBorder="1" applyAlignment="1">
      <alignment vertical="center" wrapText="1"/>
    </xf>
    <xf numFmtId="49" fontId="62" fillId="24" borderId="13" xfId="50" applyNumberFormat="1" applyFont="1" applyFill="1" applyBorder="1" applyAlignment="1">
      <alignment horizontal="center" vertical="center" wrapText="1"/>
    </xf>
    <xf numFmtId="49" fontId="63" fillId="52" borderId="13" xfId="0" applyNumberFormat="1" applyFont="1" applyFill="1" applyBorder="1" applyAlignment="1">
      <alignment horizontal="center" vertical="center" wrapText="1"/>
    </xf>
    <xf numFmtId="49" fontId="54" fillId="52" borderId="13" xfId="56" applyNumberFormat="1" applyFont="1" applyFill="1" applyBorder="1" applyAlignment="1">
      <alignment horizontal="center" vertical="center" wrapText="1"/>
    </xf>
    <xf numFmtId="49" fontId="54" fillId="52" borderId="12" xfId="0" applyNumberFormat="1" applyFont="1" applyFill="1" applyBorder="1" applyAlignment="1">
      <alignment horizontal="center" vertical="center" wrapText="1"/>
    </xf>
    <xf numFmtId="49" fontId="54" fillId="52" borderId="33" xfId="0" applyNumberFormat="1" applyFont="1" applyFill="1" applyBorder="1" applyAlignment="1">
      <alignment horizontal="center" vertical="center" wrapText="1"/>
    </xf>
    <xf numFmtId="49" fontId="54" fillId="52" borderId="18" xfId="0" applyNumberFormat="1" applyFont="1" applyFill="1" applyBorder="1" applyAlignment="1">
      <alignment vertical="center" wrapText="1"/>
    </xf>
    <xf numFmtId="49" fontId="62" fillId="52" borderId="13" xfId="50" applyNumberFormat="1" applyFont="1" applyFill="1" applyBorder="1" applyAlignment="1">
      <alignment horizontal="center" vertical="center" wrapText="1"/>
    </xf>
    <xf numFmtId="4" fontId="21" fillId="52" borderId="15" xfId="0" applyNumberFormat="1" applyFont="1" applyFill="1" applyBorder="1" applyAlignment="1">
      <alignment horizontal="right" vertical="center" wrapText="1"/>
    </xf>
    <xf numFmtId="4" fontId="22" fillId="44" borderId="15" xfId="0" applyNumberFormat="1" applyFont="1" applyFill="1" applyBorder="1" applyAlignment="1">
      <alignment horizontal="right" vertical="center" wrapText="1"/>
    </xf>
    <xf numFmtId="49" fontId="21" fillId="0" borderId="12" xfId="48" applyNumberFormat="1" applyFont="1" applyFill="1" applyBorder="1" applyAlignment="1">
      <alignment horizontal="center" vertical="center" wrapText="1"/>
    </xf>
    <xf numFmtId="0" fontId="22" fillId="24" borderId="29" xfId="0" applyFont="1" applyFill="1" applyBorder="1" applyAlignment="1">
      <alignment horizontal="left" vertical="center" wrapText="1"/>
    </xf>
    <xf numFmtId="49" fontId="22" fillId="24" borderId="24" xfId="0" applyNumberFormat="1" applyFont="1" applyFill="1" applyBorder="1" applyAlignment="1">
      <alignment horizontal="center" vertical="center" wrapText="1"/>
    </xf>
    <xf numFmtId="49" fontId="22" fillId="24" borderId="44" xfId="0" applyNumberFormat="1" applyFont="1" applyFill="1" applyBorder="1" applyAlignment="1">
      <alignment horizontal="center" vertical="center" wrapText="1"/>
    </xf>
    <xf numFmtId="49" fontId="22" fillId="35" borderId="19" xfId="0" applyNumberFormat="1" applyFont="1" applyFill="1" applyBorder="1" applyAlignment="1">
      <alignment horizontal="right" vertical="center" wrapText="1"/>
    </xf>
    <xf numFmtId="49" fontId="22" fillId="35" borderId="0" xfId="0" applyNumberFormat="1" applyFont="1" applyFill="1" applyBorder="1" applyAlignment="1">
      <alignment horizontal="center" vertical="center" wrapText="1"/>
    </xf>
    <xf numFmtId="49" fontId="22" fillId="35" borderId="24" xfId="0" applyNumberFormat="1" applyFont="1" applyFill="1" applyBorder="1" applyAlignment="1">
      <alignment horizontal="left" vertical="center" wrapText="1"/>
    </xf>
    <xf numFmtId="4" fontId="22" fillId="24" borderId="15" xfId="0" applyNumberFormat="1" applyFont="1" applyFill="1" applyBorder="1" applyAlignment="1">
      <alignment horizontal="right" vertical="center" wrapText="1"/>
    </xf>
    <xf numFmtId="2" fontId="23" fillId="24" borderId="13" xfId="56" applyNumberFormat="1" applyFont="1" applyFill="1" applyBorder="1" applyAlignment="1">
      <alignment horizontal="left" vertical="center" wrapText="1"/>
    </xf>
    <xf numFmtId="2" fontId="23" fillId="52" borderId="13" xfId="56" applyNumberFormat="1" applyFont="1" applyFill="1" applyBorder="1" applyAlignment="1">
      <alignment horizontal="left" vertical="center" wrapText="1"/>
    </xf>
    <xf numFmtId="2" fontId="23" fillId="46" borderId="13" xfId="56" applyNumberFormat="1" applyFont="1" applyFill="1" applyBorder="1" applyAlignment="1">
      <alignment horizontal="left" vertical="center" wrapText="1"/>
    </xf>
    <xf numFmtId="4" fontId="25" fillId="24" borderId="13" xfId="56" applyNumberFormat="1" applyFont="1" applyFill="1" applyBorder="1" applyAlignment="1">
      <alignment vertical="center" wrapText="1"/>
    </xf>
    <xf numFmtId="4" fontId="22" fillId="24" borderId="13" xfId="0" applyNumberFormat="1" applyFont="1" applyFill="1" applyBorder="1" applyAlignment="1">
      <alignment horizontal="right" vertical="center" wrapText="1"/>
    </xf>
    <xf numFmtId="4" fontId="64" fillId="29" borderId="13" xfId="38" applyNumberFormat="1" applyFont="1" applyFill="1" applyBorder="1"/>
    <xf numFmtId="4" fontId="64" fillId="0" borderId="13" xfId="38" applyNumberFormat="1" applyFont="1" applyBorder="1"/>
    <xf numFmtId="0" fontId="23" fillId="0" borderId="0" xfId="50" applyFont="1" applyFill="1"/>
    <xf numFmtId="0" fontId="22" fillId="44" borderId="12" xfId="0" applyFont="1" applyFill="1" applyBorder="1" applyAlignment="1">
      <alignment horizontal="center" vertical="center" wrapText="1"/>
    </xf>
    <xf numFmtId="49" fontId="23" fillId="46" borderId="12" xfId="0" applyNumberFormat="1" applyFont="1" applyFill="1" applyBorder="1" applyAlignment="1">
      <alignment horizontal="center" vertical="center" wrapText="1"/>
    </xf>
    <xf numFmtId="49" fontId="23" fillId="46" borderId="33" xfId="0" applyNumberFormat="1" applyFont="1" applyFill="1" applyBorder="1" applyAlignment="1">
      <alignment horizontal="center" vertical="center" wrapText="1"/>
    </xf>
    <xf numFmtId="49" fontId="23" fillId="46" borderId="18" xfId="0" applyNumberFormat="1" applyFont="1" applyFill="1" applyBorder="1" applyAlignment="1">
      <alignment vertical="center" wrapText="1"/>
    </xf>
    <xf numFmtId="49" fontId="23" fillId="52" borderId="12" xfId="0" applyNumberFormat="1" applyFont="1" applyFill="1" applyBorder="1" applyAlignment="1">
      <alignment horizontal="center" vertical="center" wrapText="1"/>
    </xf>
    <xf numFmtId="49" fontId="23" fillId="52" borderId="33" xfId="0" applyNumberFormat="1" applyFont="1" applyFill="1" applyBorder="1" applyAlignment="1">
      <alignment horizontal="center" vertical="center" wrapText="1"/>
    </xf>
    <xf numFmtId="49" fontId="23" fillId="52" borderId="18" xfId="0" applyNumberFormat="1" applyFont="1" applyFill="1" applyBorder="1" applyAlignment="1">
      <alignment vertical="center" wrapText="1"/>
    </xf>
    <xf numFmtId="49" fontId="23" fillId="29" borderId="12" xfId="0" applyNumberFormat="1" applyFont="1" applyFill="1" applyBorder="1" applyAlignment="1">
      <alignment horizontal="center" vertical="center" wrapText="1"/>
    </xf>
    <xf numFmtId="49" fontId="23" fillId="29" borderId="33" xfId="0" applyNumberFormat="1" applyFont="1" applyFill="1" applyBorder="1" applyAlignment="1">
      <alignment horizontal="center" vertical="center" wrapText="1"/>
    </xf>
    <xf numFmtId="49" fontId="23" fillId="29" borderId="18" xfId="0" applyNumberFormat="1" applyFont="1" applyFill="1" applyBorder="1" applyAlignment="1">
      <alignment vertic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33" xfId="0" applyNumberFormat="1" applyFont="1" applyFill="1" applyBorder="1" applyAlignment="1">
      <alignment horizontal="center" vertical="center" wrapText="1"/>
    </xf>
    <xf numFmtId="49" fontId="23" fillId="0" borderId="18" xfId="0" applyNumberFormat="1" applyFont="1" applyFill="1" applyBorder="1" applyAlignment="1">
      <alignment vertical="center" wrapText="1"/>
    </xf>
    <xf numFmtId="2" fontId="38" fillId="0" borderId="13" xfId="43" applyNumberFormat="1" applyFont="1" applyBorder="1" applyAlignment="1">
      <alignment horizontal="center" wrapText="1"/>
    </xf>
    <xf numFmtId="0" fontId="37" fillId="0" borderId="13" xfId="43" applyFont="1" applyBorder="1" applyAlignment="1">
      <alignment vertical="center"/>
    </xf>
    <xf numFmtId="0" fontId="0" fillId="0" borderId="13" xfId="43" applyFont="1" applyBorder="1"/>
    <xf numFmtId="0" fontId="1" fillId="0" borderId="13" xfId="43" applyBorder="1"/>
    <xf numFmtId="2" fontId="1" fillId="0" borderId="13" xfId="43" applyNumberFormat="1" applyBorder="1" applyAlignment="1">
      <alignment horizontal="center"/>
    </xf>
    <xf numFmtId="0" fontId="38" fillId="0" borderId="13" xfId="43" applyFont="1" applyBorder="1"/>
    <xf numFmtId="2" fontId="38" fillId="0" borderId="13" xfId="43" applyNumberFormat="1" applyFont="1" applyBorder="1" applyAlignment="1">
      <alignment horizontal="center" vertical="center" wrapText="1"/>
    </xf>
    <xf numFmtId="49" fontId="23" fillId="43" borderId="39" xfId="0" applyNumberFormat="1" applyFont="1" applyFill="1" applyBorder="1" applyAlignment="1">
      <alignment horizontal="center" vertical="center" wrapText="1"/>
    </xf>
    <xf numFmtId="4" fontId="25" fillId="30" borderId="13" xfId="56" applyNumberFormat="1" applyFont="1" applyFill="1" applyBorder="1" applyAlignment="1">
      <alignment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" fontId="25" fillId="24" borderId="22" xfId="56" applyNumberFormat="1" applyFont="1" applyFill="1" applyBorder="1" applyAlignment="1">
      <alignment vertical="center" wrapText="1"/>
    </xf>
    <xf numFmtId="0" fontId="22" fillId="49" borderId="12" xfId="38" applyFont="1" applyFill="1" applyBorder="1" applyAlignment="1">
      <alignment vertical="center" wrapText="1"/>
    </xf>
    <xf numFmtId="0" fontId="26" fillId="0" borderId="0" xfId="44" applyFont="1" applyAlignment="1">
      <alignment horizontal="center" vertical="center"/>
    </xf>
    <xf numFmtId="0" fontId="37" fillId="0" borderId="0" xfId="44" applyFont="1" applyAlignment="1">
      <alignment horizontal="right" vertical="center"/>
    </xf>
    <xf numFmtId="49" fontId="30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0" fontId="21" fillId="0" borderId="34" xfId="44" applyFont="1" applyBorder="1" applyAlignment="1">
      <alignment horizontal="center"/>
    </xf>
    <xf numFmtId="165" fontId="37" fillId="0" borderId="34" xfId="44" applyNumberFormat="1" applyFont="1" applyBorder="1" applyAlignment="1">
      <alignment horizontal="center"/>
    </xf>
    <xf numFmtId="0" fontId="38" fillId="0" borderId="0" xfId="44" applyFont="1" applyAlignment="1">
      <alignment horizontal="right"/>
    </xf>
    <xf numFmtId="0" fontId="0" fillId="0" borderId="0" xfId="0" applyAlignment="1">
      <alignment horizontal="right"/>
    </xf>
    <xf numFmtId="0" fontId="38" fillId="0" borderId="0" xfId="44" applyFont="1" applyAlignment="1">
      <alignment horizontal="right" vertical="center"/>
    </xf>
    <xf numFmtId="0" fontId="22" fillId="0" borderId="0" xfId="44" applyFont="1" applyAlignment="1">
      <alignment horizontal="center" vertical="center"/>
    </xf>
    <xf numFmtId="0" fontId="30" fillId="0" borderId="0" xfId="0" applyFont="1" applyBorder="1" applyAlignment="1">
      <alignment horizontal="right" vertical="center" wrapText="1"/>
    </xf>
    <xf numFmtId="0" fontId="26" fillId="26" borderId="12" xfId="44" applyFont="1" applyFill="1" applyBorder="1" applyAlignment="1">
      <alignment horizontal="center" vertical="center" wrapText="1"/>
    </xf>
    <xf numFmtId="0" fontId="26" fillId="26" borderId="33" xfId="44" applyFont="1" applyFill="1" applyBorder="1" applyAlignment="1">
      <alignment horizontal="center" vertical="center" wrapText="1"/>
    </xf>
    <xf numFmtId="0" fontId="26" fillId="26" borderId="18" xfId="44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justify" vertical="top" wrapText="1"/>
    </xf>
    <xf numFmtId="0" fontId="23" fillId="0" borderId="0" xfId="0" applyFont="1" applyBorder="1" applyAlignment="1">
      <alignment horizontal="justify" vertical="top" wrapText="1"/>
    </xf>
    <xf numFmtId="0" fontId="26" fillId="40" borderId="13" xfId="44" applyFont="1" applyFill="1" applyBorder="1" applyAlignment="1">
      <alignment horizontal="center" vertical="center" wrapText="1"/>
    </xf>
    <xf numFmtId="0" fontId="22" fillId="0" borderId="0" xfId="44" applyFont="1" applyAlignment="1">
      <alignment horizontal="center" vertical="center" wrapText="1"/>
    </xf>
    <xf numFmtId="0" fontId="1" fillId="0" borderId="0" xfId="44" applyAlignment="1">
      <alignment horizontal="right"/>
    </xf>
    <xf numFmtId="0" fontId="48" fillId="0" borderId="0" xfId="0" applyFont="1" applyBorder="1" applyAlignment="1">
      <alignment horizontal="left" vertical="center" wrapText="1"/>
    </xf>
    <xf numFmtId="0" fontId="59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9" fillId="0" borderId="24" xfId="0" applyFont="1" applyBorder="1" applyAlignment="1">
      <alignment horizontal="left" vertical="center"/>
    </xf>
    <xf numFmtId="0" fontId="26" fillId="0" borderId="0" xfId="38" applyFont="1" applyAlignment="1">
      <alignment horizontal="center" vertical="center"/>
    </xf>
    <xf numFmtId="0" fontId="22" fillId="0" borderId="0" xfId="38" applyFont="1" applyAlignment="1">
      <alignment horizontal="center" vertical="center"/>
    </xf>
    <xf numFmtId="0" fontId="37" fillId="0" borderId="0" xfId="38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4" fontId="21" fillId="0" borderId="34" xfId="44" applyNumberFormat="1" applyFont="1" applyBorder="1" applyAlignment="1">
      <alignment horizontal="right" vertical="center" wrapText="1"/>
    </xf>
    <xf numFmtId="0" fontId="0" fillId="0" borderId="34" xfId="0" applyBorder="1" applyAlignment="1">
      <alignment horizontal="right" vertical="center" wrapText="1"/>
    </xf>
    <xf numFmtId="0" fontId="1" fillId="0" borderId="0" xfId="44" applyBorder="1" applyAlignment="1">
      <alignment horizontal="center"/>
    </xf>
    <xf numFmtId="2" fontId="22" fillId="0" borderId="0" xfId="44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1" fillId="0" borderId="0" xfId="44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49" fontId="23" fillId="0" borderId="0" xfId="0" applyNumberFormat="1" applyFont="1" applyFill="1" applyBorder="1" applyAlignment="1">
      <alignment horizontal="right" vertical="center" wrapText="1"/>
    </xf>
    <xf numFmtId="49" fontId="22" fillId="37" borderId="12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 wrapText="1"/>
    </xf>
    <xf numFmtId="0" fontId="32" fillId="0" borderId="0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164" fontId="34" fillId="0" borderId="34" xfId="0" applyNumberFormat="1" applyFont="1" applyBorder="1" applyAlignment="1">
      <alignment horizontal="center" vertical="center"/>
    </xf>
    <xf numFmtId="0" fontId="0" fillId="0" borderId="0" xfId="0" applyAlignment="1"/>
    <xf numFmtId="0" fontId="23" fillId="0" borderId="0" xfId="0" applyFont="1" applyBorder="1" applyAlignment="1">
      <alignment horizontal="right" vertical="center" wrapText="1"/>
    </xf>
    <xf numFmtId="0" fontId="38" fillId="0" borderId="0" xfId="0" applyFont="1" applyAlignment="1">
      <alignment horizontal="right"/>
    </xf>
    <xf numFmtId="0" fontId="34" fillId="0" borderId="0" xfId="0" applyFont="1" applyBorder="1" applyAlignment="1">
      <alignment horizontal="right" vertical="center" wrapText="1"/>
    </xf>
    <xf numFmtId="0" fontId="29" fillId="0" borderId="0" xfId="0" applyFont="1" applyAlignment="1"/>
    <xf numFmtId="0" fontId="22" fillId="0" borderId="0" xfId="43" applyFont="1" applyAlignment="1">
      <alignment horizontal="center" vertical="center"/>
    </xf>
    <xf numFmtId="0" fontId="22" fillId="0" borderId="0" xfId="43" applyFont="1" applyAlignment="1">
      <alignment horizontal="center"/>
    </xf>
    <xf numFmtId="164" fontId="38" fillId="0" borderId="34" xfId="43" applyNumberFormat="1" applyFont="1" applyBorder="1" applyAlignment="1">
      <alignment horizontal="center"/>
    </xf>
    <xf numFmtId="0" fontId="38" fillId="0" borderId="12" xfId="43" applyFont="1" applyBorder="1" applyAlignment="1">
      <alignment horizontal="left" vertical="center" wrapText="1"/>
    </xf>
    <xf numFmtId="0" fontId="38" fillId="0" borderId="33" xfId="43" applyFont="1" applyBorder="1" applyAlignment="1">
      <alignment horizontal="left" vertical="center" wrapText="1"/>
    </xf>
    <xf numFmtId="0" fontId="38" fillId="0" borderId="18" xfId="43" applyFont="1" applyBorder="1" applyAlignment="1">
      <alignment horizontal="left" vertical="center" wrapText="1"/>
    </xf>
    <xf numFmtId="2" fontId="38" fillId="0" borderId="12" xfId="43" applyNumberFormat="1" applyFont="1" applyBorder="1" applyAlignment="1">
      <alignment horizontal="center" vertical="center"/>
    </xf>
    <xf numFmtId="2" fontId="38" fillId="0" borderId="33" xfId="43" applyNumberFormat="1" applyFont="1" applyBorder="1" applyAlignment="1">
      <alignment horizontal="center" vertical="center"/>
    </xf>
    <xf numFmtId="2" fontId="38" fillId="0" borderId="18" xfId="43" applyNumberFormat="1" applyFont="1" applyBorder="1" applyAlignment="1">
      <alignment horizontal="center" vertical="center"/>
    </xf>
    <xf numFmtId="0" fontId="37" fillId="0" borderId="0" xfId="43" applyFont="1" applyAlignment="1">
      <alignment horizontal="left" vertical="center" wrapText="1"/>
    </xf>
    <xf numFmtId="0" fontId="37" fillId="0" borderId="12" xfId="43" applyFont="1" applyBorder="1" applyAlignment="1">
      <alignment horizontal="left" vertical="center"/>
    </xf>
    <xf numFmtId="0" fontId="37" fillId="0" borderId="33" xfId="43" applyFont="1" applyBorder="1" applyAlignment="1">
      <alignment horizontal="left" vertical="center"/>
    </xf>
    <xf numFmtId="0" fontId="37" fillId="0" borderId="18" xfId="43" applyFont="1" applyBorder="1" applyAlignment="1">
      <alignment horizontal="left" vertical="center"/>
    </xf>
    <xf numFmtId="2" fontId="38" fillId="0" borderId="13" xfId="43" applyNumberFormat="1" applyFont="1" applyBorder="1" applyAlignment="1">
      <alignment horizontal="center" vertical="center"/>
    </xf>
    <xf numFmtId="0" fontId="38" fillId="0" borderId="13" xfId="43" applyFont="1" applyBorder="1" applyAlignment="1">
      <alignment horizontal="center" vertical="center" wrapText="1"/>
    </xf>
    <xf numFmtId="0" fontId="38" fillId="0" borderId="12" xfId="43" applyFont="1" applyBorder="1" applyAlignment="1">
      <alignment horizontal="center" vertical="center" wrapText="1"/>
    </xf>
    <xf numFmtId="0" fontId="38" fillId="0" borderId="33" xfId="43" applyFont="1" applyBorder="1" applyAlignment="1">
      <alignment horizontal="center" vertical="center" wrapText="1"/>
    </xf>
    <xf numFmtId="0" fontId="38" fillId="0" borderId="18" xfId="43" applyFont="1" applyBorder="1" applyAlignment="1">
      <alignment horizontal="center" vertical="center" wrapText="1"/>
    </xf>
    <xf numFmtId="0" fontId="37" fillId="0" borderId="0" xfId="43" applyFont="1" applyAlignment="1">
      <alignment horizontal="left" vertical="center"/>
    </xf>
    <xf numFmtId="0" fontId="37" fillId="0" borderId="0" xfId="43" applyFont="1" applyAlignment="1">
      <alignment horizontal="center" vertical="center"/>
    </xf>
    <xf numFmtId="0" fontId="1" fillId="0" borderId="13" xfId="43" applyBorder="1" applyAlignment="1">
      <alignment horizontal="center" vertical="center"/>
    </xf>
    <xf numFmtId="0" fontId="1" fillId="0" borderId="13" xfId="43" applyBorder="1" applyAlignment="1">
      <alignment horizontal="center"/>
    </xf>
    <xf numFmtId="0" fontId="48" fillId="0" borderId="0" xfId="0" applyFont="1" applyBorder="1" applyAlignment="1">
      <alignment horizontal="right" vertical="center" wrapText="1"/>
    </xf>
    <xf numFmtId="0" fontId="49" fillId="0" borderId="0" xfId="0" applyFont="1" applyBorder="1" applyAlignment="1">
      <alignment horizontal="center" vertical="center" wrapText="1"/>
    </xf>
    <xf numFmtId="0" fontId="50" fillId="0" borderId="0" xfId="0" applyFont="1" applyFill="1" applyAlignment="1">
      <alignment horizontal="center" wrapText="1"/>
    </xf>
  </cellXfs>
  <cellStyles count="60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" xfId="19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26" builtinId="20" customBuiltin="1"/>
    <cellStyle name="Вывод" xfId="27" builtinId="21" customBuiltin="1"/>
    <cellStyle name="Вычисление" xfId="28" builtinId="22" customBuiltin="1"/>
    <cellStyle name="Гиперссылка 2" xfId="29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Обычный 2" xfId="38"/>
    <cellStyle name="Обычный 3" xfId="39"/>
    <cellStyle name="Обычный 4" xfId="40"/>
    <cellStyle name="Обычный 5" xfId="41"/>
    <cellStyle name="Обычный 6" xfId="42"/>
    <cellStyle name="Обычный_Бюджет2014_Поныри" xfId="43"/>
    <cellStyle name="Обычный_Бюджет2014_Рыльск(уточнение 8)" xfId="44"/>
    <cellStyle name="Обычный_Лист1" xfId="45"/>
    <cellStyle name="Обычный_прил (1 23 12 2008)" xfId="46"/>
    <cellStyle name="Обычный_прил 1 по новой БК" xfId="47"/>
    <cellStyle name="Обычный_Прил.1,2,3-2009" xfId="48"/>
    <cellStyle name="Обычный_Прил.1,2,3-2009_Бюджет2014_Рыльск(уточнение 8)" xfId="49"/>
    <cellStyle name="Обычный_Прил.7,8 Расходы_2009" xfId="50"/>
    <cellStyle name="Обычный_прил3 (2)" xfId="51"/>
    <cellStyle name="Плохой" xfId="52" builtinId="27" customBuiltin="1"/>
    <cellStyle name="Пояснение" xfId="53" builtinId="53" customBuiltin="1"/>
    <cellStyle name="Примечание" xfId="54" builtinId="10" customBuiltin="1"/>
    <cellStyle name="Связанная ячейка" xfId="55" builtinId="24" customBuiltin="1"/>
    <cellStyle name="Стиль 1" xfId="56"/>
    <cellStyle name="Текст предупреждения" xfId="57" builtinId="11" customBuiltin="1"/>
    <cellStyle name="Финансовый 2" xfId="58"/>
    <cellStyle name="Хороший" xfId="5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DFA0A"/>
    <pageSetUpPr fitToPage="1"/>
  </sheetPr>
  <dimension ref="A1:G43"/>
  <sheetViews>
    <sheetView view="pageBreakPreview" zoomScale="75" zoomScaleNormal="75" workbookViewId="0">
      <selection activeCell="A5" sqref="A5:C5"/>
    </sheetView>
  </sheetViews>
  <sheetFormatPr defaultRowHeight="15.75"/>
  <cols>
    <col min="1" max="1" width="42.42578125" style="506" customWidth="1"/>
    <col min="2" max="2" width="79.42578125" style="507" customWidth="1"/>
    <col min="3" max="3" width="18.7109375" style="508" customWidth="1"/>
    <col min="4" max="7" width="18.28515625" style="505" customWidth="1"/>
    <col min="8" max="16384" width="9.140625" style="405"/>
  </cols>
  <sheetData>
    <row r="1" spans="1:7" s="382" customFormat="1">
      <c r="A1" s="501"/>
      <c r="B1" s="1226" t="s">
        <v>547</v>
      </c>
      <c r="C1" s="1226"/>
      <c r="D1" s="501"/>
      <c r="E1" s="501"/>
      <c r="F1" s="501"/>
      <c r="G1" s="501"/>
    </row>
    <row r="2" spans="1:7" s="372" customFormat="1" ht="16.5" customHeight="1">
      <c r="A2" s="1227" t="s">
        <v>266</v>
      </c>
      <c r="B2" s="1227"/>
      <c r="C2" s="1227"/>
      <c r="D2" s="390"/>
      <c r="E2" s="390"/>
      <c r="F2" s="390"/>
      <c r="G2" s="502"/>
    </row>
    <row r="3" spans="1:7" s="372" customFormat="1" ht="15.75" customHeight="1">
      <c r="A3" s="600"/>
      <c r="B3" s="1227" t="s">
        <v>119</v>
      </c>
      <c r="C3" s="1227"/>
      <c r="D3" s="390"/>
      <c r="E3" s="390"/>
      <c r="F3" s="390"/>
      <c r="G3" s="502"/>
    </row>
    <row r="4" spans="1:7" s="372" customFormat="1" ht="15.75" customHeight="1">
      <c r="A4" s="600"/>
      <c r="B4" s="1227" t="s">
        <v>267</v>
      </c>
      <c r="C4" s="1227"/>
      <c r="D4" s="390"/>
      <c r="E4" s="390"/>
      <c r="F4" s="390"/>
      <c r="G4" s="502"/>
    </row>
    <row r="5" spans="1:7" s="372" customFormat="1" ht="15.75" customHeight="1">
      <c r="A5" s="1227" t="s">
        <v>132</v>
      </c>
      <c r="B5" s="1227"/>
      <c r="C5" s="1227"/>
      <c r="D5" s="390"/>
      <c r="E5" s="390"/>
      <c r="F5" s="390"/>
      <c r="G5" s="502"/>
    </row>
    <row r="6" spans="1:7" s="389" customFormat="1">
      <c r="A6" s="1226" t="s">
        <v>118</v>
      </c>
      <c r="B6" s="1228"/>
      <c r="C6" s="1228"/>
      <c r="D6" s="501"/>
      <c r="E6" s="501"/>
      <c r="F6" s="501"/>
      <c r="G6" s="501"/>
    </row>
    <row r="7" spans="1:7" s="408" customFormat="1" ht="18.75">
      <c r="A7" s="1225" t="s">
        <v>548</v>
      </c>
      <c r="B7" s="1225"/>
      <c r="C7" s="1225"/>
      <c r="D7" s="501"/>
      <c r="E7" s="501"/>
      <c r="F7" s="501"/>
      <c r="G7" s="501"/>
    </row>
    <row r="8" spans="1:7" s="408" customFormat="1" ht="18.75">
      <c r="A8" s="1225" t="s">
        <v>332</v>
      </c>
      <c r="B8" s="1225"/>
      <c r="C8" s="1225"/>
      <c r="D8" s="501"/>
      <c r="E8" s="501"/>
      <c r="F8" s="501"/>
      <c r="G8" s="501"/>
    </row>
    <row r="9" spans="1:7" s="408" customFormat="1" ht="18.75">
      <c r="A9" s="503"/>
      <c r="B9" s="489"/>
      <c r="C9" s="504"/>
      <c r="D9" s="501"/>
      <c r="E9" s="501"/>
      <c r="F9" s="501"/>
      <c r="G9" s="501"/>
    </row>
    <row r="10" spans="1:7" s="408" customFormat="1" ht="18.75">
      <c r="A10" s="503"/>
      <c r="B10" s="501"/>
      <c r="C10" s="504" t="s">
        <v>146</v>
      </c>
      <c r="D10" s="501"/>
      <c r="E10" s="501"/>
      <c r="F10" s="501"/>
      <c r="G10" s="501"/>
    </row>
    <row r="11" spans="1:7" s="410" customFormat="1" ht="54" customHeight="1">
      <c r="A11" s="490" t="s">
        <v>623</v>
      </c>
      <c r="B11" s="490" t="s">
        <v>705</v>
      </c>
      <c r="C11" s="491" t="s">
        <v>384</v>
      </c>
      <c r="D11" s="492" t="s">
        <v>179</v>
      </c>
      <c r="E11" s="492" t="s">
        <v>180</v>
      </c>
      <c r="F11" s="492" t="s">
        <v>178</v>
      </c>
      <c r="G11" s="493" t="s">
        <v>526</v>
      </c>
    </row>
    <row r="12" spans="1:7" s="410" customFormat="1" ht="40.5" customHeight="1">
      <c r="A12" s="494" t="s">
        <v>549</v>
      </c>
      <c r="B12" s="495" t="s">
        <v>550</v>
      </c>
      <c r="C12" s="596">
        <f>C13+C18+C23</f>
        <v>0</v>
      </c>
      <c r="D12" s="496">
        <f>+E12-F12</f>
        <v>0</v>
      </c>
      <c r="E12" s="496">
        <f ca="1">+прил5!D14</f>
        <v>1934760</v>
      </c>
      <c r="F12" s="496">
        <f ca="1">+прил9!I10</f>
        <v>1934760</v>
      </c>
      <c r="G12" s="509">
        <f ca="1">+прил5!D15*5%</f>
        <v>40000.700000000004</v>
      </c>
    </row>
    <row r="13" spans="1:7" s="410" customFormat="1" ht="18" customHeight="1">
      <c r="A13" s="497" t="s">
        <v>551</v>
      </c>
      <c r="B13" s="498" t="s">
        <v>552</v>
      </c>
      <c r="C13" s="597">
        <f>+C14+C16</f>
        <v>0</v>
      </c>
      <c r="D13" s="505"/>
      <c r="E13" s="505"/>
      <c r="F13" s="505"/>
      <c r="G13" s="505"/>
    </row>
    <row r="14" spans="1:7" s="410" customFormat="1" ht="31.5" hidden="1" customHeight="1">
      <c r="A14" s="499" t="s">
        <v>553</v>
      </c>
      <c r="B14" s="500" t="s">
        <v>554</v>
      </c>
      <c r="C14" s="597">
        <f>+C15</f>
        <v>0</v>
      </c>
      <c r="D14" s="505"/>
      <c r="E14" s="505"/>
      <c r="F14" s="505"/>
      <c r="G14" s="505"/>
    </row>
    <row r="15" spans="1:7" s="410" customFormat="1" ht="31.5" hidden="1" customHeight="1">
      <c r="A15" s="499" t="s">
        <v>577</v>
      </c>
      <c r="B15" s="500" t="s">
        <v>578</v>
      </c>
      <c r="C15" s="598"/>
      <c r="D15" s="505"/>
      <c r="E15" s="505"/>
      <c r="F15" s="505"/>
      <c r="G15" s="505"/>
    </row>
    <row r="16" spans="1:7" s="410" customFormat="1" ht="31.5" hidden="1" customHeight="1">
      <c r="A16" s="499" t="s">
        <v>555</v>
      </c>
      <c r="B16" s="500" t="s">
        <v>556</v>
      </c>
      <c r="C16" s="597">
        <f>+C17</f>
        <v>0</v>
      </c>
      <c r="D16" s="505"/>
      <c r="E16" s="505"/>
      <c r="F16" s="505"/>
      <c r="G16" s="505"/>
    </row>
    <row r="17" spans="1:7" s="410" customFormat="1" ht="31.5" hidden="1" customHeight="1">
      <c r="A17" s="499" t="s">
        <v>579</v>
      </c>
      <c r="B17" s="500" t="s">
        <v>580</v>
      </c>
      <c r="C17" s="598"/>
      <c r="D17" s="505"/>
      <c r="E17" s="505"/>
      <c r="F17" s="505"/>
      <c r="G17" s="505"/>
    </row>
    <row r="18" spans="1:7" s="410" customFormat="1" ht="31.5" customHeight="1">
      <c r="A18" s="497" t="s">
        <v>557</v>
      </c>
      <c r="B18" s="498" t="s">
        <v>558</v>
      </c>
      <c r="C18" s="597">
        <f>+C19+C21</f>
        <v>0</v>
      </c>
      <c r="D18" s="505"/>
      <c r="E18" s="505"/>
      <c r="F18" s="505"/>
      <c r="G18" s="505"/>
    </row>
    <row r="19" spans="1:7" s="410" customFormat="1" ht="31.5" hidden="1" customHeight="1">
      <c r="A19" s="499" t="s">
        <v>559</v>
      </c>
      <c r="B19" s="500" t="s">
        <v>560</v>
      </c>
      <c r="C19" s="597">
        <f>C20</f>
        <v>0</v>
      </c>
      <c r="D19" s="505"/>
      <c r="E19" s="505"/>
      <c r="F19" s="505"/>
      <c r="G19" s="505"/>
    </row>
    <row r="20" spans="1:7" s="410" customFormat="1" ht="31.5" hidden="1" customHeight="1">
      <c r="A20" s="499" t="s">
        <v>581</v>
      </c>
      <c r="B20" s="500" t="s">
        <v>582</v>
      </c>
      <c r="C20" s="606">
        <v>0</v>
      </c>
      <c r="D20" s="505"/>
      <c r="E20" s="505"/>
      <c r="F20" s="505"/>
      <c r="G20" s="505"/>
    </row>
    <row r="21" spans="1:7" s="410" customFormat="1" ht="47.25" hidden="1" customHeight="1">
      <c r="A21" s="499" t="s">
        <v>561</v>
      </c>
      <c r="B21" s="500" t="s">
        <v>562</v>
      </c>
      <c r="C21" s="597">
        <f>C22</f>
        <v>0</v>
      </c>
      <c r="D21" s="505"/>
      <c r="E21" s="505"/>
      <c r="F21" s="505"/>
      <c r="G21" s="505"/>
    </row>
    <row r="22" spans="1:7" s="410" customFormat="1" ht="31.5" hidden="1" customHeight="1">
      <c r="A22" s="499" t="s">
        <v>583</v>
      </c>
      <c r="B22" s="500" t="s">
        <v>584</v>
      </c>
      <c r="C22" s="598">
        <v>0</v>
      </c>
      <c r="D22" s="505"/>
      <c r="E22" s="505"/>
      <c r="F22" s="505"/>
      <c r="G22" s="505"/>
    </row>
    <row r="23" spans="1:7" s="410" customFormat="1" ht="18">
      <c r="A23" s="497" t="s">
        <v>563</v>
      </c>
      <c r="B23" s="498" t="s">
        <v>564</v>
      </c>
      <c r="C23" s="596">
        <f>C24+C28</f>
        <v>0</v>
      </c>
      <c r="D23" s="505"/>
      <c r="E23" s="607">
        <f>C23-D23</f>
        <v>0</v>
      </c>
      <c r="F23" s="505"/>
      <c r="G23" s="505"/>
    </row>
    <row r="24" spans="1:7" s="410" customFormat="1" ht="18">
      <c r="A24" s="499" t="s">
        <v>565</v>
      </c>
      <c r="B24" s="500" t="s">
        <v>566</v>
      </c>
      <c r="C24" s="596">
        <f>C25</f>
        <v>-1934760</v>
      </c>
      <c r="D24" s="505"/>
      <c r="E24" s="505"/>
      <c r="F24" s="505"/>
      <c r="G24" s="505"/>
    </row>
    <row r="25" spans="1:7" s="410" customFormat="1" ht="18">
      <c r="A25" s="499" t="s">
        <v>567</v>
      </c>
      <c r="B25" s="500" t="s">
        <v>568</v>
      </c>
      <c r="C25" s="596">
        <f>C26</f>
        <v>-1934760</v>
      </c>
      <c r="D25" s="505"/>
      <c r="E25" s="505"/>
      <c r="F25" s="505"/>
      <c r="G25" s="505"/>
    </row>
    <row r="26" spans="1:7" s="410" customFormat="1" ht="18">
      <c r="A26" s="499" t="s">
        <v>569</v>
      </c>
      <c r="B26" s="500" t="s">
        <v>570</v>
      </c>
      <c r="C26" s="596">
        <f>C27</f>
        <v>-1934760</v>
      </c>
      <c r="D26" s="505"/>
      <c r="E26" s="505"/>
      <c r="F26" s="505"/>
      <c r="G26" s="505"/>
    </row>
    <row r="27" spans="1:7" s="410" customFormat="1" ht="18">
      <c r="A27" s="499" t="s">
        <v>585</v>
      </c>
      <c r="B27" s="500" t="s">
        <v>588</v>
      </c>
      <c r="C27" s="599">
        <f>-E12-C15-C20</f>
        <v>-1934760</v>
      </c>
      <c r="D27" s="505"/>
      <c r="E27" s="505"/>
      <c r="F27" s="505"/>
      <c r="G27" s="505"/>
    </row>
    <row r="28" spans="1:7" s="410" customFormat="1" ht="18">
      <c r="A28" s="499" t="s">
        <v>571</v>
      </c>
      <c r="B28" s="500" t="s">
        <v>572</v>
      </c>
      <c r="C28" s="596">
        <f>C29</f>
        <v>1934760</v>
      </c>
      <c r="D28" s="505"/>
      <c r="E28" s="505"/>
      <c r="F28" s="505"/>
      <c r="G28" s="505"/>
    </row>
    <row r="29" spans="1:7" s="410" customFormat="1" ht="18">
      <c r="A29" s="499" t="s">
        <v>573</v>
      </c>
      <c r="B29" s="500" t="s">
        <v>574</v>
      </c>
      <c r="C29" s="596">
        <f>C30</f>
        <v>1934760</v>
      </c>
      <c r="D29" s="505"/>
      <c r="E29" s="505"/>
      <c r="F29" s="505"/>
      <c r="G29" s="505"/>
    </row>
    <row r="30" spans="1:7" s="410" customFormat="1" ht="18">
      <c r="A30" s="499" t="s">
        <v>575</v>
      </c>
      <c r="B30" s="500" t="s">
        <v>576</v>
      </c>
      <c r="C30" s="596">
        <f>C31</f>
        <v>1934760</v>
      </c>
      <c r="D30" s="505"/>
      <c r="E30" s="505"/>
      <c r="F30" s="505"/>
      <c r="G30" s="505"/>
    </row>
    <row r="31" spans="1:7" s="410" customFormat="1" ht="18">
      <c r="A31" s="499" t="s">
        <v>586</v>
      </c>
      <c r="B31" s="500" t="s">
        <v>587</v>
      </c>
      <c r="C31" s="599">
        <f>F12+C17-C22</f>
        <v>1934760</v>
      </c>
      <c r="D31" s="505"/>
      <c r="E31" s="505"/>
      <c r="F31" s="505"/>
      <c r="G31" s="505"/>
    </row>
    <row r="32" spans="1:7" s="410" customFormat="1" ht="18">
      <c r="A32" s="506"/>
      <c r="B32" s="507"/>
      <c r="C32" s="508"/>
      <c r="D32" s="505"/>
      <c r="E32" s="505"/>
      <c r="F32" s="505"/>
      <c r="G32" s="505"/>
    </row>
    <row r="33" spans="1:7" s="410" customFormat="1" ht="18">
      <c r="A33" s="506"/>
      <c r="B33" s="507"/>
      <c r="C33" s="508"/>
      <c r="D33" s="505"/>
      <c r="E33" s="505"/>
      <c r="F33" s="505"/>
      <c r="G33" s="505"/>
    </row>
    <row r="34" spans="1:7" s="410" customFormat="1" ht="18">
      <c r="A34" s="506"/>
      <c r="B34" s="507"/>
      <c r="C34" s="508"/>
      <c r="D34" s="505"/>
      <c r="E34" s="505"/>
      <c r="F34" s="505"/>
      <c r="G34" s="505"/>
    </row>
    <row r="35" spans="1:7" s="410" customFormat="1" ht="18">
      <c r="A35" s="506"/>
      <c r="B35" s="507"/>
      <c r="C35" s="508"/>
      <c r="D35" s="505"/>
      <c r="E35" s="505"/>
      <c r="F35" s="505"/>
      <c r="G35" s="505"/>
    </row>
    <row r="36" spans="1:7" s="410" customFormat="1" ht="18">
      <c r="A36" s="506"/>
      <c r="B36" s="507"/>
      <c r="C36" s="508"/>
      <c r="D36" s="505"/>
      <c r="E36" s="505"/>
      <c r="F36" s="505"/>
      <c r="G36" s="505"/>
    </row>
    <row r="37" spans="1:7" s="410" customFormat="1" ht="18">
      <c r="A37" s="506"/>
      <c r="B37" s="507"/>
      <c r="C37" s="508"/>
      <c r="D37" s="505"/>
      <c r="E37" s="505"/>
      <c r="F37" s="505"/>
      <c r="G37" s="505"/>
    </row>
    <row r="38" spans="1:7" s="410" customFormat="1" ht="18">
      <c r="A38" s="506"/>
      <c r="B38" s="507"/>
      <c r="C38" s="508"/>
      <c r="D38" s="505"/>
      <c r="E38" s="505"/>
      <c r="F38" s="505"/>
      <c r="G38" s="505"/>
    </row>
    <row r="39" spans="1:7" s="410" customFormat="1" ht="18">
      <c r="A39" s="506"/>
      <c r="B39" s="507"/>
      <c r="C39" s="508"/>
      <c r="D39" s="505"/>
      <c r="E39" s="505"/>
      <c r="F39" s="505"/>
      <c r="G39" s="505"/>
    </row>
    <row r="40" spans="1:7" s="410" customFormat="1" ht="18">
      <c r="A40" s="506"/>
      <c r="B40" s="507"/>
      <c r="C40" s="508"/>
      <c r="D40" s="505"/>
      <c r="E40" s="505"/>
      <c r="F40" s="505"/>
      <c r="G40" s="505"/>
    </row>
    <row r="41" spans="1:7" s="410" customFormat="1" ht="18">
      <c r="A41" s="506"/>
      <c r="B41" s="507"/>
      <c r="C41" s="508"/>
      <c r="D41" s="505"/>
      <c r="E41" s="505"/>
      <c r="F41" s="505"/>
      <c r="G41" s="505"/>
    </row>
    <row r="42" spans="1:7" s="410" customFormat="1" ht="18">
      <c r="A42" s="506"/>
      <c r="B42" s="507"/>
      <c r="C42" s="508"/>
      <c r="D42" s="505"/>
      <c r="E42" s="505"/>
      <c r="F42" s="505"/>
      <c r="G42" s="505"/>
    </row>
    <row r="43" spans="1:7" s="410" customFormat="1" ht="18">
      <c r="A43" s="506"/>
      <c r="B43" s="507"/>
      <c r="C43" s="508"/>
      <c r="D43" s="505"/>
      <c r="E43" s="505"/>
      <c r="F43" s="505"/>
      <c r="G43" s="505"/>
    </row>
  </sheetData>
  <sheetProtection formatRows="0" autoFilter="0"/>
  <autoFilter ref="A11:C31"/>
  <mergeCells count="8">
    <mergeCell ref="A7:C7"/>
    <mergeCell ref="A8:C8"/>
    <mergeCell ref="B1:C1"/>
    <mergeCell ref="A2:C2"/>
    <mergeCell ref="A5:C5"/>
    <mergeCell ref="B3:C3"/>
    <mergeCell ref="B4:C4"/>
    <mergeCell ref="A6:C6"/>
  </mergeCells>
  <phoneticPr fontId="36" type="noConversion"/>
  <printOptions horizontalCentered="1"/>
  <pageMargins left="0.55118110236220474" right="0.27559055118110237" top="0.41" bottom="0.24" header="0.26" footer="0.35"/>
  <pageSetup paperSize="9" scale="6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DFA0A"/>
    <pageSetUpPr fitToPage="1"/>
  </sheetPr>
  <dimension ref="A1:L43"/>
  <sheetViews>
    <sheetView view="pageBreakPreview" topLeftCell="B1" zoomScale="75" zoomScaleNormal="75" zoomScaleSheetLayoutView="75" workbookViewId="0">
      <selection activeCell="B5" sqref="B5:D5"/>
    </sheetView>
  </sheetViews>
  <sheetFormatPr defaultRowHeight="15"/>
  <cols>
    <col min="1" max="1" width="42.42578125" style="406" customWidth="1"/>
    <col min="2" max="2" width="79.42578125" style="407" customWidth="1"/>
    <col min="3" max="4" width="18.7109375" style="447" customWidth="1"/>
    <col min="5" max="12" width="16" style="405" customWidth="1"/>
    <col min="13" max="16384" width="9.140625" style="405"/>
  </cols>
  <sheetData>
    <row r="1" spans="1:12" s="382" customFormat="1">
      <c r="A1" s="1233" t="s">
        <v>174</v>
      </c>
      <c r="B1" s="1233"/>
      <c r="C1" s="1233"/>
      <c r="D1" s="1233"/>
    </row>
    <row r="2" spans="1:12" s="372" customFormat="1" ht="15.75" customHeight="1">
      <c r="A2" s="1227" t="s">
        <v>266</v>
      </c>
      <c r="B2" s="1227"/>
      <c r="C2" s="1227"/>
      <c r="D2" s="1227"/>
      <c r="E2" s="390"/>
      <c r="F2" s="390"/>
      <c r="I2" s="390"/>
      <c r="J2" s="390"/>
    </row>
    <row r="3" spans="1:12" s="372" customFormat="1" ht="15.75" customHeight="1">
      <c r="A3" s="600"/>
      <c r="B3" s="1227" t="s">
        <v>117</v>
      </c>
      <c r="C3" s="1227"/>
      <c r="D3" s="1227"/>
      <c r="E3" s="390"/>
      <c r="F3" s="390"/>
      <c r="I3" s="390"/>
      <c r="J3" s="390"/>
    </row>
    <row r="4" spans="1:12" s="372" customFormat="1" ht="15.75" customHeight="1">
      <c r="A4" s="600"/>
      <c r="B4" s="600"/>
      <c r="C4" s="1227" t="s">
        <v>267</v>
      </c>
      <c r="D4" s="1227"/>
      <c r="E4" s="390"/>
      <c r="F4" s="390"/>
      <c r="I4" s="390"/>
      <c r="J4" s="390"/>
    </row>
    <row r="5" spans="1:12" s="372" customFormat="1" ht="15.75" customHeight="1">
      <c r="A5" s="390"/>
      <c r="B5" s="1227" t="s">
        <v>132</v>
      </c>
      <c r="C5" s="1227"/>
      <c r="D5" s="1227"/>
      <c r="E5" s="390"/>
      <c r="F5" s="390"/>
      <c r="I5" s="390"/>
      <c r="J5" s="390"/>
    </row>
    <row r="6" spans="1:12" s="389" customFormat="1" ht="15.75">
      <c r="A6" s="381"/>
      <c r="B6" s="1231"/>
      <c r="C6" s="1232"/>
      <c r="D6" s="1232"/>
    </row>
    <row r="7" spans="1:12" s="408" customFormat="1" ht="18.75">
      <c r="A7" s="1234" t="s">
        <v>548</v>
      </c>
      <c r="B7" s="1234"/>
      <c r="C7" s="1234"/>
      <c r="D7" s="1234"/>
    </row>
    <row r="8" spans="1:12" s="408" customFormat="1" ht="18.75">
      <c r="A8" s="1234" t="s">
        <v>333</v>
      </c>
      <c r="B8" s="1234"/>
      <c r="C8" s="1234"/>
      <c r="D8" s="1234"/>
    </row>
    <row r="9" spans="1:12" s="408" customFormat="1" ht="18.75">
      <c r="A9" s="392"/>
      <c r="B9" s="396"/>
      <c r="C9" s="444"/>
      <c r="D9" s="444"/>
    </row>
    <row r="10" spans="1:12" s="408" customFormat="1" ht="18.75">
      <c r="A10" s="392"/>
      <c r="C10" s="1230" t="s">
        <v>146</v>
      </c>
      <c r="D10" s="1230"/>
      <c r="E10" s="1229">
        <v>2022</v>
      </c>
      <c r="F10" s="1229"/>
      <c r="G10" s="1229"/>
      <c r="H10" s="1229"/>
      <c r="I10" s="1229">
        <v>2023</v>
      </c>
      <c r="J10" s="1229"/>
      <c r="K10" s="1229"/>
      <c r="L10" s="1229"/>
    </row>
    <row r="11" spans="1:12" s="410" customFormat="1" ht="54" customHeight="1">
      <c r="A11" s="409" t="s">
        <v>623</v>
      </c>
      <c r="B11" s="409" t="s">
        <v>705</v>
      </c>
      <c r="C11" s="445" t="s">
        <v>507</v>
      </c>
      <c r="D11" s="445" t="s">
        <v>334</v>
      </c>
      <c r="E11" s="492" t="s">
        <v>179</v>
      </c>
      <c r="F11" s="492" t="s">
        <v>180</v>
      </c>
      <c r="G11" s="492" t="s">
        <v>178</v>
      </c>
      <c r="H11" s="493" t="s">
        <v>526</v>
      </c>
      <c r="I11" s="492" t="s">
        <v>179</v>
      </c>
      <c r="J11" s="492" t="s">
        <v>180</v>
      </c>
      <c r="K11" s="492" t="s">
        <v>178</v>
      </c>
      <c r="L11" s="493" t="s">
        <v>526</v>
      </c>
    </row>
    <row r="12" spans="1:12" s="410" customFormat="1" ht="31.5">
      <c r="A12" s="494" t="s">
        <v>549</v>
      </c>
      <c r="B12" s="495" t="s">
        <v>550</v>
      </c>
      <c r="C12" s="510">
        <f>C13+C18+C23</f>
        <v>0</v>
      </c>
      <c r="D12" s="510">
        <f>D13+D18+D23</f>
        <v>0</v>
      </c>
      <c r="E12" s="496">
        <f>+F12-G12</f>
        <v>0</v>
      </c>
      <c r="F12" s="496">
        <f ca="1">прил6!D11</f>
        <v>1139542</v>
      </c>
      <c r="G12" s="496">
        <f ca="1">прил10!I10</f>
        <v>1139542</v>
      </c>
      <c r="H12" s="509">
        <f ca="1">прил6!D12*15%</f>
        <v>121255.95</v>
      </c>
      <c r="I12" s="496">
        <f ca="1">+J12-K12</f>
        <v>0</v>
      </c>
      <c r="J12" s="496">
        <f ca="1">прил6!E11</f>
        <v>1128038</v>
      </c>
      <c r="K12" s="496">
        <f ca="1">прил10!J10</f>
        <v>1128038</v>
      </c>
      <c r="L12" s="509">
        <f ca="1">прил6!E12*15%</f>
        <v>122282.7</v>
      </c>
    </row>
    <row r="13" spans="1:12" s="410" customFormat="1" ht="18">
      <c r="A13" s="497" t="s">
        <v>551</v>
      </c>
      <c r="B13" s="498" t="s">
        <v>552</v>
      </c>
      <c r="C13" s="510">
        <f>+C14+C16</f>
        <v>0</v>
      </c>
      <c r="D13" s="510">
        <f>+D14+D16</f>
        <v>0</v>
      </c>
      <c r="E13" s="505"/>
      <c r="F13" s="505"/>
      <c r="G13" s="505"/>
      <c r="I13" s="505"/>
      <c r="J13" s="505"/>
      <c r="K13" s="505"/>
    </row>
    <row r="14" spans="1:12" s="410" customFormat="1" ht="31.5" hidden="1">
      <c r="A14" s="499" t="s">
        <v>553</v>
      </c>
      <c r="B14" s="500" t="s">
        <v>554</v>
      </c>
      <c r="C14" s="510">
        <f>+C15</f>
        <v>0</v>
      </c>
      <c r="D14" s="510">
        <f>+D15</f>
        <v>0</v>
      </c>
      <c r="E14" s="505"/>
      <c r="F14" s="505"/>
      <c r="G14" s="505"/>
      <c r="I14" s="505"/>
      <c r="J14" s="505"/>
      <c r="K14" s="505"/>
    </row>
    <row r="15" spans="1:12" s="410" customFormat="1" ht="31.5" hidden="1">
      <c r="A15" s="499" t="s">
        <v>577</v>
      </c>
      <c r="B15" s="500" t="s">
        <v>578</v>
      </c>
      <c r="C15" s="511"/>
      <c r="D15" s="511"/>
      <c r="E15" s="505"/>
      <c r="F15" s="505"/>
      <c r="G15" s="505"/>
      <c r="I15" s="505"/>
      <c r="J15" s="505"/>
      <c r="K15" s="505"/>
    </row>
    <row r="16" spans="1:12" s="410" customFormat="1" ht="31.5" hidden="1">
      <c r="A16" s="499" t="s">
        <v>555</v>
      </c>
      <c r="B16" s="500" t="s">
        <v>556</v>
      </c>
      <c r="C16" s="510">
        <f>+C17</f>
        <v>0</v>
      </c>
      <c r="D16" s="510">
        <f>+D17</f>
        <v>0</v>
      </c>
      <c r="E16" s="505"/>
      <c r="F16" s="505"/>
      <c r="G16" s="505"/>
      <c r="I16" s="505"/>
      <c r="J16" s="505"/>
      <c r="K16" s="505"/>
    </row>
    <row r="17" spans="1:11" s="410" customFormat="1" ht="31.5" hidden="1">
      <c r="A17" s="499" t="s">
        <v>579</v>
      </c>
      <c r="B17" s="500" t="s">
        <v>580</v>
      </c>
      <c r="C17" s="512">
        <f ca="1">-прил1!C15</f>
        <v>0</v>
      </c>
      <c r="D17" s="512">
        <f>-C15</f>
        <v>0</v>
      </c>
      <c r="E17" s="505"/>
      <c r="F17" s="505"/>
      <c r="G17" s="505"/>
      <c r="I17" s="505"/>
      <c r="J17" s="505"/>
      <c r="K17" s="505"/>
    </row>
    <row r="18" spans="1:11" s="410" customFormat="1" ht="31.5">
      <c r="A18" s="497" t="s">
        <v>557</v>
      </c>
      <c r="B18" s="498" t="s">
        <v>558</v>
      </c>
      <c r="C18" s="510">
        <f>+C19+C21</f>
        <v>0</v>
      </c>
      <c r="D18" s="510">
        <f>+D19+D21</f>
        <v>0</v>
      </c>
      <c r="E18" s="505"/>
      <c r="F18" s="505"/>
      <c r="G18" s="505"/>
      <c r="I18" s="505"/>
      <c r="J18" s="505"/>
      <c r="K18" s="505"/>
    </row>
    <row r="19" spans="1:11" s="410" customFormat="1" ht="31.5" hidden="1">
      <c r="A19" s="499" t="s">
        <v>559</v>
      </c>
      <c r="B19" s="500" t="s">
        <v>560</v>
      </c>
      <c r="C19" s="510">
        <f>C20</f>
        <v>0</v>
      </c>
      <c r="D19" s="510">
        <f>D20</f>
        <v>0</v>
      </c>
      <c r="E19" s="505"/>
      <c r="F19" s="505"/>
      <c r="G19" s="505"/>
      <c r="I19" s="505"/>
      <c r="J19" s="505"/>
      <c r="K19" s="505"/>
    </row>
    <row r="20" spans="1:11" s="410" customFormat="1" ht="31.5" hidden="1">
      <c r="A20" s="499" t="s">
        <v>581</v>
      </c>
      <c r="B20" s="500" t="s">
        <v>582</v>
      </c>
      <c r="C20" s="511"/>
      <c r="D20" s="511"/>
      <c r="E20" s="505"/>
      <c r="F20" s="505"/>
      <c r="G20" s="505"/>
      <c r="I20" s="505"/>
      <c r="J20" s="505"/>
      <c r="K20" s="505"/>
    </row>
    <row r="21" spans="1:11" s="410" customFormat="1" ht="47.25" hidden="1">
      <c r="A21" s="499" t="s">
        <v>561</v>
      </c>
      <c r="B21" s="500" t="s">
        <v>562</v>
      </c>
      <c r="C21" s="510">
        <f>C22</f>
        <v>0</v>
      </c>
      <c r="D21" s="510">
        <f>D22</f>
        <v>0</v>
      </c>
      <c r="E21" s="505"/>
      <c r="F21" s="505"/>
      <c r="G21" s="505"/>
      <c r="I21" s="505"/>
      <c r="J21" s="505"/>
      <c r="K21" s="505"/>
    </row>
    <row r="22" spans="1:11" s="410" customFormat="1" ht="31.5" hidden="1">
      <c r="A22" s="499" t="s">
        <v>583</v>
      </c>
      <c r="B22" s="500" t="s">
        <v>584</v>
      </c>
      <c r="C22" s="511"/>
      <c r="D22" s="511"/>
      <c r="E22" s="505"/>
      <c r="F22" s="505"/>
      <c r="G22" s="505"/>
      <c r="I22" s="505"/>
      <c r="J22" s="505"/>
      <c r="K22" s="505"/>
    </row>
    <row r="23" spans="1:11" s="410" customFormat="1" ht="18">
      <c r="A23" s="497" t="s">
        <v>563</v>
      </c>
      <c r="B23" s="498" t="s">
        <v>564</v>
      </c>
      <c r="C23" s="510">
        <f>C24+C28</f>
        <v>0</v>
      </c>
      <c r="D23" s="510">
        <f>D24+D28</f>
        <v>0</v>
      </c>
      <c r="E23" s="505"/>
      <c r="F23" s="505"/>
      <c r="G23" s="505"/>
      <c r="I23" s="505"/>
      <c r="J23" s="505"/>
      <c r="K23" s="505"/>
    </row>
    <row r="24" spans="1:11" s="410" customFormat="1" ht="18">
      <c r="A24" s="499" t="s">
        <v>565</v>
      </c>
      <c r="B24" s="500" t="s">
        <v>566</v>
      </c>
      <c r="C24" s="510">
        <f t="shared" ref="C24:D26" si="0">C25</f>
        <v>-1139542</v>
      </c>
      <c r="D24" s="510">
        <f t="shared" si="0"/>
        <v>-1128038</v>
      </c>
      <c r="E24" s="505"/>
      <c r="F24" s="505"/>
      <c r="G24" s="505"/>
      <c r="I24" s="505"/>
      <c r="J24" s="505"/>
      <c r="K24" s="505"/>
    </row>
    <row r="25" spans="1:11" s="410" customFormat="1" ht="18">
      <c r="A25" s="499" t="s">
        <v>567</v>
      </c>
      <c r="B25" s="500" t="s">
        <v>568</v>
      </c>
      <c r="C25" s="510">
        <f t="shared" si="0"/>
        <v>-1139542</v>
      </c>
      <c r="D25" s="510">
        <f t="shared" si="0"/>
        <v>-1128038</v>
      </c>
      <c r="E25" s="505"/>
      <c r="F25" s="505"/>
      <c r="G25" s="505"/>
      <c r="I25" s="505"/>
      <c r="J25" s="505"/>
      <c r="K25" s="505"/>
    </row>
    <row r="26" spans="1:11" s="410" customFormat="1" ht="18">
      <c r="A26" s="499" t="s">
        <v>569</v>
      </c>
      <c r="B26" s="500" t="s">
        <v>570</v>
      </c>
      <c r="C26" s="510">
        <f t="shared" si="0"/>
        <v>-1139542</v>
      </c>
      <c r="D26" s="510">
        <f t="shared" si="0"/>
        <v>-1128038</v>
      </c>
      <c r="E26" s="505"/>
      <c r="F26" s="505"/>
      <c r="G26" s="505"/>
      <c r="I26" s="505"/>
      <c r="J26" s="505"/>
      <c r="K26" s="505"/>
    </row>
    <row r="27" spans="1:11" s="410" customFormat="1" ht="18">
      <c r="A27" s="499" t="s">
        <v>585</v>
      </c>
      <c r="B27" s="500" t="s">
        <v>588</v>
      </c>
      <c r="C27" s="512">
        <f>-F12-C15-C20</f>
        <v>-1139542</v>
      </c>
      <c r="D27" s="512">
        <f>-J12-D15-D20</f>
        <v>-1128038</v>
      </c>
      <c r="E27" s="505"/>
      <c r="F27" s="505"/>
      <c r="G27" s="505"/>
      <c r="I27" s="505"/>
      <c r="J27" s="505"/>
      <c r="K27" s="505"/>
    </row>
    <row r="28" spans="1:11" s="410" customFormat="1" ht="18">
      <c r="A28" s="499" t="s">
        <v>571</v>
      </c>
      <c r="B28" s="500" t="s">
        <v>572</v>
      </c>
      <c r="C28" s="510">
        <f t="shared" ref="C28:D30" si="1">C29</f>
        <v>1139542</v>
      </c>
      <c r="D28" s="510">
        <f t="shared" si="1"/>
        <v>1128038</v>
      </c>
      <c r="E28" s="505"/>
      <c r="F28" s="505"/>
      <c r="G28" s="505"/>
      <c r="I28" s="505"/>
      <c r="J28" s="505"/>
      <c r="K28" s="505"/>
    </row>
    <row r="29" spans="1:11" s="410" customFormat="1" ht="18">
      <c r="A29" s="499" t="s">
        <v>573</v>
      </c>
      <c r="B29" s="500" t="s">
        <v>574</v>
      </c>
      <c r="C29" s="510">
        <f t="shared" si="1"/>
        <v>1139542</v>
      </c>
      <c r="D29" s="510">
        <f t="shared" si="1"/>
        <v>1128038</v>
      </c>
      <c r="E29" s="505"/>
      <c r="F29" s="505"/>
      <c r="G29" s="505"/>
      <c r="I29" s="505"/>
      <c r="J29" s="505"/>
      <c r="K29" s="505"/>
    </row>
    <row r="30" spans="1:11" s="410" customFormat="1" ht="18">
      <c r="A30" s="499" t="s">
        <v>575</v>
      </c>
      <c r="B30" s="500" t="s">
        <v>576</v>
      </c>
      <c r="C30" s="510">
        <f t="shared" si="1"/>
        <v>1139542</v>
      </c>
      <c r="D30" s="510">
        <f t="shared" si="1"/>
        <v>1128038</v>
      </c>
      <c r="E30" s="505"/>
      <c r="F30" s="505"/>
      <c r="G30" s="505"/>
      <c r="I30" s="505"/>
      <c r="J30" s="505"/>
      <c r="K30" s="505"/>
    </row>
    <row r="31" spans="1:11" s="410" customFormat="1" ht="18">
      <c r="A31" s="499" t="s">
        <v>586</v>
      </c>
      <c r="B31" s="500" t="s">
        <v>587</v>
      </c>
      <c r="C31" s="512">
        <f>G12-C17+C22</f>
        <v>1139542</v>
      </c>
      <c r="D31" s="512">
        <f>K12-D17+D22</f>
        <v>1128038</v>
      </c>
      <c r="E31" s="505"/>
      <c r="F31" s="505"/>
      <c r="G31" s="505"/>
      <c r="I31" s="505"/>
      <c r="J31" s="505"/>
      <c r="K31" s="505"/>
    </row>
    <row r="32" spans="1:11" s="410" customFormat="1" ht="18.75">
      <c r="A32" s="411"/>
      <c r="B32" s="412"/>
      <c r="C32" s="446"/>
      <c r="D32" s="446"/>
    </row>
    <row r="33" spans="1:4" s="410" customFormat="1" ht="18.75">
      <c r="A33" s="411"/>
      <c r="B33" s="412"/>
      <c r="C33" s="446"/>
      <c r="D33" s="446"/>
    </row>
    <row r="34" spans="1:4" s="410" customFormat="1" ht="18.75">
      <c r="A34" s="411"/>
      <c r="B34" s="412"/>
      <c r="C34" s="446"/>
      <c r="D34" s="446"/>
    </row>
    <row r="35" spans="1:4" s="410" customFormat="1" ht="18.75">
      <c r="A35" s="411"/>
      <c r="B35" s="412"/>
      <c r="C35" s="446"/>
      <c r="D35" s="446"/>
    </row>
    <row r="36" spans="1:4" s="410" customFormat="1" ht="18.75">
      <c r="A36" s="411"/>
      <c r="B36" s="412"/>
      <c r="C36" s="446"/>
      <c r="D36" s="446"/>
    </row>
    <row r="37" spans="1:4" s="410" customFormat="1" ht="18.75">
      <c r="A37" s="411"/>
      <c r="B37" s="412"/>
      <c r="C37" s="446"/>
      <c r="D37" s="446"/>
    </row>
    <row r="38" spans="1:4" s="410" customFormat="1" ht="18.75">
      <c r="A38" s="411"/>
      <c r="B38" s="412"/>
      <c r="C38" s="446"/>
      <c r="D38" s="446"/>
    </row>
    <row r="39" spans="1:4" s="410" customFormat="1" ht="18.75">
      <c r="A39" s="411"/>
      <c r="B39" s="412"/>
      <c r="C39" s="446"/>
      <c r="D39" s="446"/>
    </row>
    <row r="40" spans="1:4" s="410" customFormat="1" ht="18.75">
      <c r="A40" s="411"/>
      <c r="B40" s="412"/>
      <c r="C40" s="446"/>
      <c r="D40" s="446"/>
    </row>
    <row r="41" spans="1:4" s="410" customFormat="1" ht="18.75">
      <c r="A41" s="411"/>
      <c r="B41" s="412"/>
      <c r="C41" s="446"/>
      <c r="D41" s="446"/>
    </row>
    <row r="42" spans="1:4" s="410" customFormat="1" ht="18.75">
      <c r="A42" s="411"/>
      <c r="B42" s="412"/>
      <c r="C42" s="446"/>
      <c r="D42" s="446"/>
    </row>
    <row r="43" spans="1:4" s="410" customFormat="1" ht="18.75">
      <c r="A43" s="411"/>
      <c r="B43" s="412"/>
      <c r="C43" s="446"/>
      <c r="D43" s="446"/>
    </row>
  </sheetData>
  <sheetProtection formatRows="0" autoFilter="0"/>
  <autoFilter ref="A11:D31"/>
  <mergeCells count="11">
    <mergeCell ref="A1:D1"/>
    <mergeCell ref="A7:D7"/>
    <mergeCell ref="A8:D8"/>
    <mergeCell ref="E10:H10"/>
    <mergeCell ref="I10:L10"/>
    <mergeCell ref="C10:D10"/>
    <mergeCell ref="A2:D2"/>
    <mergeCell ref="B3:D3"/>
    <mergeCell ref="C4:D4"/>
    <mergeCell ref="B5:D5"/>
    <mergeCell ref="B6:D6"/>
  </mergeCells>
  <phoneticPr fontId="20" type="noConversion"/>
  <printOptions horizontalCentered="1"/>
  <pageMargins left="0.55118110236220474" right="0.27559055118110237" top="0.41" bottom="0.24" header="0.26" footer="0.35"/>
  <pageSetup paperSize="9" scale="5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121"/>
  <sheetViews>
    <sheetView view="pageBreakPreview" workbookViewId="0">
      <selection activeCell="A5" sqref="A5:C5"/>
    </sheetView>
  </sheetViews>
  <sheetFormatPr defaultColWidth="8.85546875" defaultRowHeight="15"/>
  <cols>
    <col min="1" max="1" width="10.85546875" style="522" customWidth="1"/>
    <col min="2" max="2" width="28.28515625" style="523" customWidth="1"/>
    <col min="3" max="3" width="79.5703125" style="524" customWidth="1"/>
    <col min="4" max="16384" width="8.85546875" style="382"/>
  </cols>
  <sheetData>
    <row r="1" spans="1:6" s="372" customFormat="1" ht="15.75" customHeight="1">
      <c r="A1" s="1227" t="s">
        <v>628</v>
      </c>
      <c r="B1" s="1227"/>
      <c r="C1" s="1227"/>
      <c r="D1" s="390"/>
      <c r="E1" s="390"/>
      <c r="F1" s="390"/>
    </row>
    <row r="2" spans="1:6" s="372" customFormat="1" ht="15.75" customHeight="1">
      <c r="A2" s="1227" t="s">
        <v>484</v>
      </c>
      <c r="B2" s="1227"/>
      <c r="C2" s="1227"/>
      <c r="D2" s="390"/>
      <c r="E2" s="390"/>
      <c r="F2" s="390"/>
    </row>
    <row r="3" spans="1:6" s="372" customFormat="1" ht="15.75" customHeight="1">
      <c r="A3" s="1227" t="s">
        <v>120</v>
      </c>
      <c r="B3" s="1227"/>
      <c r="C3" s="1227"/>
      <c r="D3" s="390"/>
      <c r="E3" s="390"/>
      <c r="F3" s="390"/>
    </row>
    <row r="4" spans="1:6" s="373" customFormat="1" ht="16.5" customHeight="1">
      <c r="A4" s="1235" t="s">
        <v>267</v>
      </c>
      <c r="B4" s="1235"/>
      <c r="C4" s="1235"/>
      <c r="D4" s="391"/>
      <c r="E4" s="391"/>
      <c r="F4" s="391"/>
    </row>
    <row r="5" spans="1:6" s="373" customFormat="1" ht="16.5" customHeight="1">
      <c r="A5" s="1235" t="s">
        <v>134</v>
      </c>
      <c r="B5" s="1235"/>
      <c r="C5" s="1235"/>
      <c r="D5" s="391"/>
      <c r="E5" s="391"/>
      <c r="F5" s="391"/>
    </row>
    <row r="6" spans="1:6">
      <c r="A6" s="1231" t="s">
        <v>121</v>
      </c>
      <c r="B6" s="1231"/>
      <c r="C6" s="1231"/>
      <c r="D6" s="402"/>
    </row>
    <row r="7" spans="1:6">
      <c r="A7" s="395"/>
      <c r="B7" s="395"/>
      <c r="C7" s="395"/>
      <c r="D7" s="402"/>
    </row>
    <row r="8" spans="1:6" ht="17.25" customHeight="1">
      <c r="A8" s="1234" t="s">
        <v>627</v>
      </c>
      <c r="B8" s="1234"/>
      <c r="C8" s="1234"/>
    </row>
    <row r="9" spans="1:6" ht="24.75" customHeight="1">
      <c r="A9" s="1234" t="s">
        <v>347</v>
      </c>
      <c r="B9" s="1234"/>
      <c r="C9" s="1234"/>
    </row>
    <row r="10" spans="1:6" ht="18.75">
      <c r="A10" s="382"/>
      <c r="B10" s="396"/>
      <c r="C10" s="382"/>
    </row>
    <row r="11" spans="1:6" s="403" customFormat="1" ht="77.25" customHeight="1">
      <c r="A11" s="766" t="s">
        <v>516</v>
      </c>
      <c r="B11" s="398" t="s">
        <v>517</v>
      </c>
      <c r="C11" s="399" t="s">
        <v>78</v>
      </c>
    </row>
    <row r="12" spans="1:6" s="403" customFormat="1" ht="15.75" customHeight="1">
      <c r="A12" s="1236" t="s">
        <v>520</v>
      </c>
      <c r="B12" s="1237"/>
      <c r="C12" s="1238"/>
    </row>
    <row r="13" spans="1:6" s="514" customFormat="1" ht="67.5" customHeight="1">
      <c r="A13" s="401" t="s">
        <v>634</v>
      </c>
      <c r="B13" s="513" t="s">
        <v>616</v>
      </c>
      <c r="C13" s="516" t="s">
        <v>79</v>
      </c>
    </row>
    <row r="14" spans="1:6" s="514" customFormat="1" ht="47.25">
      <c r="A14" s="401" t="s">
        <v>634</v>
      </c>
      <c r="B14" s="515" t="s">
        <v>80</v>
      </c>
      <c r="C14" s="516" t="s">
        <v>181</v>
      </c>
    </row>
    <row r="15" spans="1:6" s="514" customFormat="1" ht="31.5">
      <c r="A15" s="401" t="s">
        <v>634</v>
      </c>
      <c r="B15" s="515" t="s">
        <v>81</v>
      </c>
      <c r="C15" s="516" t="s">
        <v>182</v>
      </c>
    </row>
    <row r="16" spans="1:6" s="514" customFormat="1" ht="31.5">
      <c r="A16" s="401" t="s">
        <v>634</v>
      </c>
      <c r="B16" s="515" t="s">
        <v>82</v>
      </c>
      <c r="C16" s="516" t="s">
        <v>183</v>
      </c>
    </row>
    <row r="17" spans="1:3" s="514" customFormat="1" ht="63">
      <c r="A17" s="401" t="s">
        <v>634</v>
      </c>
      <c r="B17" s="515" t="s">
        <v>83</v>
      </c>
      <c r="C17" s="516" t="s">
        <v>184</v>
      </c>
    </row>
    <row r="18" spans="1:3" s="514" customFormat="1" ht="31.5">
      <c r="A18" s="401" t="s">
        <v>634</v>
      </c>
      <c r="B18" s="525" t="s">
        <v>84</v>
      </c>
      <c r="C18" s="518" t="s">
        <v>185</v>
      </c>
    </row>
    <row r="19" spans="1:3" s="514" customFormat="1" ht="63">
      <c r="A19" s="401" t="s">
        <v>634</v>
      </c>
      <c r="B19" s="517" t="s">
        <v>85</v>
      </c>
      <c r="C19" s="518" t="s">
        <v>186</v>
      </c>
    </row>
    <row r="20" spans="1:3" s="514" customFormat="1" ht="47.25">
      <c r="A20" s="401" t="s">
        <v>634</v>
      </c>
      <c r="B20" s="517" t="s">
        <v>153</v>
      </c>
      <c r="C20" s="516" t="s">
        <v>187</v>
      </c>
    </row>
    <row r="21" spans="1:3" s="514" customFormat="1" ht="23.25" hidden="1" customHeight="1">
      <c r="A21" s="401" t="s">
        <v>634</v>
      </c>
      <c r="B21" s="515" t="s">
        <v>540</v>
      </c>
      <c r="C21" s="516" t="s">
        <v>188</v>
      </c>
    </row>
    <row r="22" spans="1:3" s="514" customFormat="1" ht="47.25">
      <c r="A22" s="401" t="s">
        <v>634</v>
      </c>
      <c r="B22" s="515" t="s">
        <v>541</v>
      </c>
      <c r="C22" s="516" t="s">
        <v>189</v>
      </c>
    </row>
    <row r="23" spans="1:3" s="514" customFormat="1" ht="31.5">
      <c r="A23" s="401" t="s">
        <v>634</v>
      </c>
      <c r="B23" s="515" t="s">
        <v>542</v>
      </c>
      <c r="C23" s="516" t="s">
        <v>190</v>
      </c>
    </row>
    <row r="24" spans="1:3" s="393" customFormat="1" ht="31.5">
      <c r="A24" s="401" t="s">
        <v>634</v>
      </c>
      <c r="B24" s="515" t="s">
        <v>154</v>
      </c>
      <c r="C24" s="516" t="s">
        <v>191</v>
      </c>
    </row>
    <row r="25" spans="1:3" s="393" customFormat="1" ht="63">
      <c r="A25" s="401" t="s">
        <v>634</v>
      </c>
      <c r="B25" s="515" t="s">
        <v>155</v>
      </c>
      <c r="C25" s="516" t="s">
        <v>192</v>
      </c>
    </row>
    <row r="26" spans="1:3" s="393" customFormat="1" ht="31.5">
      <c r="A26" s="401" t="s">
        <v>634</v>
      </c>
      <c r="B26" s="515" t="s">
        <v>156</v>
      </c>
      <c r="C26" s="516" t="s">
        <v>193</v>
      </c>
    </row>
    <row r="27" spans="1:3" s="393" customFormat="1" ht="15.75">
      <c r="A27" s="401" t="s">
        <v>634</v>
      </c>
      <c r="B27" s="519" t="s">
        <v>157</v>
      </c>
      <c r="C27" s="526" t="s">
        <v>194</v>
      </c>
    </row>
    <row r="28" spans="1:3" s="393" customFormat="1" ht="31.5">
      <c r="A28" s="401" t="s">
        <v>634</v>
      </c>
      <c r="B28" s="515" t="s">
        <v>158</v>
      </c>
      <c r="C28" s="516" t="s">
        <v>195</v>
      </c>
    </row>
    <row r="29" spans="1:3" s="393" customFormat="1" ht="78.75">
      <c r="A29" s="401" t="s">
        <v>634</v>
      </c>
      <c r="B29" s="515" t="s">
        <v>159</v>
      </c>
      <c r="C29" s="516" t="s">
        <v>196</v>
      </c>
    </row>
    <row r="30" spans="1:3" s="393" customFormat="1" ht="78.75">
      <c r="A30" s="401" t="s">
        <v>634</v>
      </c>
      <c r="B30" s="515" t="s">
        <v>160</v>
      </c>
      <c r="C30" s="516" t="s">
        <v>197</v>
      </c>
    </row>
    <row r="31" spans="1:3" s="393" customFormat="1" ht="78" customHeight="1">
      <c r="A31" s="401" t="s">
        <v>634</v>
      </c>
      <c r="B31" s="515" t="s">
        <v>161</v>
      </c>
      <c r="C31" s="516" t="s">
        <v>198</v>
      </c>
    </row>
    <row r="32" spans="1:3" s="393" customFormat="1" ht="78.75">
      <c r="A32" s="401" t="s">
        <v>634</v>
      </c>
      <c r="B32" s="515" t="s">
        <v>162</v>
      </c>
      <c r="C32" s="516" t="s">
        <v>199</v>
      </c>
    </row>
    <row r="33" spans="1:3" s="393" customFormat="1" ht="65.25" customHeight="1">
      <c r="A33" s="401" t="s">
        <v>634</v>
      </c>
      <c r="B33" s="515" t="s">
        <v>163</v>
      </c>
      <c r="C33" s="516" t="s">
        <v>291</v>
      </c>
    </row>
    <row r="34" spans="1:3" s="393" customFormat="1" ht="47.25">
      <c r="A34" s="401" t="s">
        <v>634</v>
      </c>
      <c r="B34" s="515" t="s">
        <v>164</v>
      </c>
      <c r="C34" s="516" t="s">
        <v>292</v>
      </c>
    </row>
    <row r="35" spans="1:3" s="393" customFormat="1" ht="31.5">
      <c r="A35" s="401" t="s">
        <v>634</v>
      </c>
      <c r="B35" s="515" t="s">
        <v>165</v>
      </c>
      <c r="C35" s="516" t="s">
        <v>200</v>
      </c>
    </row>
    <row r="36" spans="1:3" s="393" customFormat="1" ht="47.25">
      <c r="A36" s="401" t="s">
        <v>634</v>
      </c>
      <c r="B36" s="515" t="s">
        <v>166</v>
      </c>
      <c r="C36" s="516" t="s">
        <v>201</v>
      </c>
    </row>
    <row r="37" spans="1:3" s="393" customFormat="1" ht="31.5">
      <c r="A37" s="401" t="s">
        <v>634</v>
      </c>
      <c r="B37" s="515" t="s">
        <v>543</v>
      </c>
      <c r="C37" s="516" t="s">
        <v>202</v>
      </c>
    </row>
    <row r="38" spans="1:3" s="393" customFormat="1" ht="63">
      <c r="A38" s="401" t="s">
        <v>634</v>
      </c>
      <c r="B38" s="515" t="s">
        <v>313</v>
      </c>
      <c r="C38" s="516" t="s">
        <v>314</v>
      </c>
    </row>
    <row r="39" spans="1:3" s="393" customFormat="1" ht="31.5">
      <c r="A39" s="401" t="s">
        <v>634</v>
      </c>
      <c r="B39" s="515" t="s">
        <v>167</v>
      </c>
      <c r="C39" s="516" t="s">
        <v>203</v>
      </c>
    </row>
    <row r="40" spans="1:3" s="393" customFormat="1" ht="63">
      <c r="A40" s="401" t="s">
        <v>634</v>
      </c>
      <c r="B40" s="515" t="s">
        <v>544</v>
      </c>
      <c r="C40" s="516" t="s">
        <v>204</v>
      </c>
    </row>
    <row r="41" spans="1:3" s="393" customFormat="1" ht="47.25">
      <c r="A41" s="401" t="s">
        <v>634</v>
      </c>
      <c r="B41" s="515" t="s">
        <v>545</v>
      </c>
      <c r="C41" s="516" t="s">
        <v>205</v>
      </c>
    </row>
    <row r="42" spans="1:3" s="393" customFormat="1" ht="63">
      <c r="A42" s="401" t="s">
        <v>634</v>
      </c>
      <c r="B42" s="515" t="s">
        <v>293</v>
      </c>
      <c r="C42" s="516" t="s">
        <v>294</v>
      </c>
    </row>
    <row r="43" spans="1:3" s="393" customFormat="1" ht="63">
      <c r="A43" s="401" t="s">
        <v>634</v>
      </c>
      <c r="B43" s="515" t="s">
        <v>295</v>
      </c>
      <c r="C43" s="516" t="s">
        <v>296</v>
      </c>
    </row>
    <row r="44" spans="1:3" s="393" customFormat="1" ht="47.25">
      <c r="A44" s="527" t="s">
        <v>634</v>
      </c>
      <c r="B44" s="528" t="s">
        <v>297</v>
      </c>
      <c r="C44" s="516" t="s">
        <v>298</v>
      </c>
    </row>
    <row r="45" spans="1:3" s="393" customFormat="1" ht="63">
      <c r="A45" s="527" t="s">
        <v>634</v>
      </c>
      <c r="B45" s="528" t="s">
        <v>299</v>
      </c>
      <c r="C45" s="516" t="s">
        <v>300</v>
      </c>
    </row>
    <row r="46" spans="1:3" s="393" customFormat="1" ht="141.75">
      <c r="A46" s="527" t="s">
        <v>634</v>
      </c>
      <c r="B46" s="528" t="s">
        <v>301</v>
      </c>
      <c r="C46" s="516" t="s">
        <v>302</v>
      </c>
    </row>
    <row r="47" spans="1:3" s="393" customFormat="1" ht="126">
      <c r="A47" s="527" t="s">
        <v>634</v>
      </c>
      <c r="B47" s="528" t="s">
        <v>303</v>
      </c>
      <c r="C47" s="518" t="s">
        <v>304</v>
      </c>
    </row>
    <row r="48" spans="1:3" s="393" customFormat="1" ht="94.5">
      <c r="A48" s="401" t="s">
        <v>634</v>
      </c>
      <c r="B48" s="515" t="s">
        <v>305</v>
      </c>
      <c r="C48" s="516" t="s">
        <v>306</v>
      </c>
    </row>
    <row r="49" spans="1:3" s="393" customFormat="1" ht="63">
      <c r="A49" s="401" t="s">
        <v>634</v>
      </c>
      <c r="B49" s="515" t="s">
        <v>307</v>
      </c>
      <c r="C49" s="516" t="s">
        <v>308</v>
      </c>
    </row>
    <row r="50" spans="1:3" s="393" customFormat="1" ht="63">
      <c r="A50" s="401" t="s">
        <v>634</v>
      </c>
      <c r="B50" s="515" t="s">
        <v>309</v>
      </c>
      <c r="C50" s="516" t="s">
        <v>310</v>
      </c>
    </row>
    <row r="51" spans="1:3" s="393" customFormat="1" ht="63">
      <c r="A51" s="401" t="s">
        <v>634</v>
      </c>
      <c r="B51" s="515" t="s">
        <v>311</v>
      </c>
      <c r="C51" s="516" t="s">
        <v>312</v>
      </c>
    </row>
    <row r="52" spans="1:3" s="393" customFormat="1" ht="15.75">
      <c r="A52" s="401" t="s">
        <v>634</v>
      </c>
      <c r="B52" s="515" t="s">
        <v>168</v>
      </c>
      <c r="C52" s="516" t="s">
        <v>207</v>
      </c>
    </row>
    <row r="53" spans="1:3" s="393" customFormat="1" ht="47.25">
      <c r="A53" s="401" t="s">
        <v>634</v>
      </c>
      <c r="B53" s="515" t="s">
        <v>169</v>
      </c>
      <c r="C53" s="516" t="s">
        <v>208</v>
      </c>
    </row>
    <row r="54" spans="1:3" s="393" customFormat="1" ht="15.75">
      <c r="A54" s="401" t="s">
        <v>634</v>
      </c>
      <c r="B54" s="515" t="s">
        <v>170</v>
      </c>
      <c r="C54" s="516" t="s">
        <v>209</v>
      </c>
    </row>
    <row r="55" spans="1:3" s="393" customFormat="1" ht="15.75">
      <c r="A55" s="401" t="s">
        <v>634</v>
      </c>
      <c r="B55" s="529" t="s">
        <v>604</v>
      </c>
      <c r="C55" s="530" t="s">
        <v>210</v>
      </c>
    </row>
    <row r="56" spans="1:3" s="393" customFormat="1" ht="93" customHeight="1">
      <c r="A56" s="1239" t="s">
        <v>518</v>
      </c>
      <c r="B56" s="1240"/>
      <c r="C56" s="1240"/>
    </row>
    <row r="57" spans="1:3" s="393" customFormat="1" ht="15.6" customHeight="1">
      <c r="A57" s="522"/>
      <c r="B57" s="523"/>
      <c r="C57" s="524"/>
    </row>
    <row r="58" spans="1:3" s="393" customFormat="1">
      <c r="A58" s="522"/>
      <c r="B58" s="523"/>
      <c r="C58" s="524"/>
    </row>
    <row r="59" spans="1:3" s="393" customFormat="1">
      <c r="A59" s="522"/>
      <c r="B59" s="523"/>
      <c r="C59" s="524"/>
    </row>
    <row r="60" spans="1:3" s="393" customFormat="1">
      <c r="A60" s="522"/>
      <c r="B60" s="523"/>
      <c r="C60" s="524"/>
    </row>
    <row r="61" spans="1:3" s="393" customFormat="1">
      <c r="A61" s="522"/>
      <c r="B61" s="523"/>
      <c r="C61" s="524"/>
    </row>
    <row r="62" spans="1:3" s="393" customFormat="1">
      <c r="A62" s="522"/>
      <c r="B62" s="523"/>
      <c r="C62" s="524"/>
    </row>
    <row r="63" spans="1:3" s="393" customFormat="1">
      <c r="A63" s="522"/>
      <c r="B63" s="523"/>
      <c r="C63" s="524"/>
    </row>
    <row r="64" spans="1:3" s="393" customFormat="1">
      <c r="A64" s="522"/>
      <c r="B64" s="523"/>
      <c r="C64" s="524"/>
    </row>
    <row r="65" spans="1:3" s="393" customFormat="1" ht="14.45" customHeight="1">
      <c r="A65" s="522"/>
      <c r="B65" s="523"/>
      <c r="C65" s="524"/>
    </row>
    <row r="66" spans="1:3" s="393" customFormat="1" ht="15" customHeight="1">
      <c r="A66" s="522"/>
      <c r="B66" s="523"/>
      <c r="C66" s="524"/>
    </row>
    <row r="67" spans="1:3" s="393" customFormat="1">
      <c r="A67" s="522"/>
      <c r="B67" s="523"/>
      <c r="C67" s="524"/>
    </row>
    <row r="68" spans="1:3" s="393" customFormat="1">
      <c r="A68" s="522"/>
      <c r="B68" s="523"/>
      <c r="C68" s="524"/>
    </row>
    <row r="69" spans="1:3" s="393" customFormat="1">
      <c r="A69" s="522"/>
      <c r="B69" s="523"/>
      <c r="C69" s="524"/>
    </row>
    <row r="70" spans="1:3" s="393" customFormat="1">
      <c r="A70" s="522"/>
      <c r="B70" s="523"/>
      <c r="C70" s="524"/>
    </row>
    <row r="71" spans="1:3" s="393" customFormat="1">
      <c r="A71" s="522"/>
      <c r="B71" s="523"/>
      <c r="C71" s="524"/>
    </row>
    <row r="72" spans="1:3" s="393" customFormat="1">
      <c r="A72" s="522"/>
      <c r="B72" s="523"/>
      <c r="C72" s="524"/>
    </row>
    <row r="73" spans="1:3" s="393" customFormat="1">
      <c r="A73" s="522"/>
      <c r="B73" s="523"/>
      <c r="C73" s="524"/>
    </row>
    <row r="74" spans="1:3" s="393" customFormat="1" ht="15.6" customHeight="1">
      <c r="A74" s="522"/>
      <c r="B74" s="523"/>
      <c r="C74" s="524"/>
    </row>
    <row r="75" spans="1:3" s="393" customFormat="1">
      <c r="A75" s="522"/>
      <c r="B75" s="523"/>
      <c r="C75" s="524"/>
    </row>
    <row r="76" spans="1:3" s="393" customFormat="1">
      <c r="A76" s="522"/>
      <c r="B76" s="523"/>
      <c r="C76" s="524"/>
    </row>
    <row r="77" spans="1:3" s="393" customFormat="1">
      <c r="A77" s="522"/>
      <c r="B77" s="523"/>
      <c r="C77" s="524"/>
    </row>
    <row r="78" spans="1:3" s="393" customFormat="1">
      <c r="A78" s="522"/>
      <c r="B78" s="523"/>
      <c r="C78" s="524"/>
    </row>
    <row r="79" spans="1:3" s="393" customFormat="1">
      <c r="A79" s="522"/>
      <c r="B79" s="523"/>
      <c r="C79" s="524"/>
    </row>
    <row r="80" spans="1:3" s="393" customFormat="1">
      <c r="A80" s="522"/>
      <c r="B80" s="523"/>
      <c r="C80" s="524"/>
    </row>
    <row r="81" spans="1:3" s="393" customFormat="1">
      <c r="A81" s="522"/>
      <c r="B81" s="523"/>
      <c r="C81" s="524"/>
    </row>
    <row r="82" spans="1:3" s="393" customFormat="1">
      <c r="A82" s="522"/>
      <c r="B82" s="523"/>
      <c r="C82" s="524"/>
    </row>
    <row r="83" spans="1:3" s="393" customFormat="1">
      <c r="A83" s="522"/>
      <c r="B83" s="523"/>
      <c r="C83" s="524"/>
    </row>
    <row r="84" spans="1:3" s="393" customFormat="1">
      <c r="A84" s="522"/>
      <c r="B84" s="523"/>
      <c r="C84" s="524"/>
    </row>
    <row r="85" spans="1:3" s="393" customFormat="1">
      <c r="A85" s="522"/>
      <c r="B85" s="523"/>
      <c r="C85" s="524"/>
    </row>
    <row r="86" spans="1:3" s="393" customFormat="1">
      <c r="A86" s="522"/>
      <c r="B86" s="523"/>
      <c r="C86" s="524"/>
    </row>
    <row r="87" spans="1:3" s="393" customFormat="1" ht="15.6" customHeight="1">
      <c r="A87" s="522"/>
      <c r="B87" s="523"/>
      <c r="C87" s="524"/>
    </row>
    <row r="88" spans="1:3" s="393" customFormat="1">
      <c r="A88" s="522"/>
      <c r="B88" s="523"/>
      <c r="C88" s="524"/>
    </row>
    <row r="89" spans="1:3" s="393" customFormat="1" ht="15.6" customHeight="1">
      <c r="A89" s="522"/>
      <c r="B89" s="523"/>
      <c r="C89" s="524"/>
    </row>
    <row r="90" spans="1:3" s="393" customFormat="1">
      <c r="A90" s="522"/>
      <c r="B90" s="523"/>
      <c r="C90" s="524"/>
    </row>
    <row r="91" spans="1:3" s="393" customFormat="1" ht="15.6" customHeight="1">
      <c r="A91" s="522"/>
      <c r="B91" s="523"/>
      <c r="C91" s="524"/>
    </row>
    <row r="92" spans="1:3" s="393" customFormat="1">
      <c r="A92" s="522"/>
      <c r="B92" s="523"/>
      <c r="C92" s="524"/>
    </row>
    <row r="93" spans="1:3" s="393" customFormat="1" ht="15.6" customHeight="1">
      <c r="A93" s="522"/>
      <c r="B93" s="523"/>
      <c r="C93" s="524"/>
    </row>
    <row r="94" spans="1:3" s="393" customFormat="1">
      <c r="A94" s="522"/>
      <c r="B94" s="523"/>
      <c r="C94" s="524"/>
    </row>
    <row r="95" spans="1:3" s="393" customFormat="1" ht="15.6" customHeight="1">
      <c r="A95" s="522"/>
      <c r="B95" s="523"/>
      <c r="C95" s="524"/>
    </row>
    <row r="96" spans="1:3" s="393" customFormat="1">
      <c r="A96" s="522"/>
      <c r="B96" s="523"/>
      <c r="C96" s="524"/>
    </row>
    <row r="97" spans="1:3" s="393" customFormat="1">
      <c r="A97" s="522"/>
      <c r="B97" s="523"/>
      <c r="C97" s="524"/>
    </row>
    <row r="98" spans="1:3" s="393" customFormat="1">
      <c r="A98" s="522"/>
      <c r="B98" s="523"/>
      <c r="C98" s="524"/>
    </row>
    <row r="99" spans="1:3" s="393" customFormat="1">
      <c r="A99" s="522"/>
      <c r="B99" s="523"/>
      <c r="C99" s="524"/>
    </row>
    <row r="100" spans="1:3" s="393" customFormat="1">
      <c r="A100" s="522"/>
      <c r="B100" s="523"/>
      <c r="C100" s="524"/>
    </row>
    <row r="101" spans="1:3" s="393" customFormat="1">
      <c r="A101" s="522"/>
      <c r="B101" s="523"/>
      <c r="C101" s="524"/>
    </row>
    <row r="102" spans="1:3" s="393" customFormat="1">
      <c r="A102" s="522"/>
      <c r="B102" s="523"/>
      <c r="C102" s="524"/>
    </row>
    <row r="103" spans="1:3" s="393" customFormat="1">
      <c r="A103" s="522"/>
      <c r="B103" s="523"/>
      <c r="C103" s="524"/>
    </row>
    <row r="104" spans="1:3" s="393" customFormat="1">
      <c r="A104" s="522"/>
      <c r="B104" s="523"/>
      <c r="C104" s="524"/>
    </row>
    <row r="105" spans="1:3" s="393" customFormat="1">
      <c r="A105" s="522"/>
      <c r="B105" s="523"/>
      <c r="C105" s="524"/>
    </row>
    <row r="106" spans="1:3" s="393" customFormat="1">
      <c r="A106" s="522"/>
      <c r="B106" s="523"/>
      <c r="C106" s="524"/>
    </row>
    <row r="107" spans="1:3" s="393" customFormat="1">
      <c r="A107" s="522"/>
      <c r="B107" s="523"/>
      <c r="C107" s="524"/>
    </row>
    <row r="108" spans="1:3" s="393" customFormat="1">
      <c r="A108" s="522"/>
      <c r="B108" s="523"/>
      <c r="C108" s="524"/>
    </row>
    <row r="109" spans="1:3" s="393" customFormat="1">
      <c r="A109" s="522"/>
      <c r="B109" s="523"/>
      <c r="C109" s="524"/>
    </row>
    <row r="110" spans="1:3" s="393" customFormat="1">
      <c r="A110" s="522"/>
      <c r="B110" s="523"/>
      <c r="C110" s="524"/>
    </row>
    <row r="111" spans="1:3" s="393" customFormat="1">
      <c r="A111" s="522"/>
      <c r="B111" s="523"/>
      <c r="C111" s="524"/>
    </row>
    <row r="112" spans="1:3" s="393" customFormat="1">
      <c r="A112" s="522"/>
      <c r="B112" s="523"/>
      <c r="C112" s="524"/>
    </row>
    <row r="113" spans="1:3" s="393" customFormat="1">
      <c r="A113" s="522"/>
      <c r="B113" s="523"/>
      <c r="C113" s="524"/>
    </row>
    <row r="114" spans="1:3" s="393" customFormat="1">
      <c r="A114" s="522"/>
      <c r="B114" s="523"/>
      <c r="C114" s="524"/>
    </row>
    <row r="115" spans="1:3" s="393" customFormat="1">
      <c r="A115" s="522"/>
      <c r="B115" s="523"/>
      <c r="C115" s="524"/>
    </row>
    <row r="116" spans="1:3" s="393" customFormat="1">
      <c r="A116" s="522"/>
      <c r="B116" s="523"/>
      <c r="C116" s="524"/>
    </row>
    <row r="117" spans="1:3" s="393" customFormat="1">
      <c r="A117" s="522"/>
      <c r="B117" s="523"/>
      <c r="C117" s="524"/>
    </row>
    <row r="118" spans="1:3" s="393" customFormat="1">
      <c r="A118" s="522"/>
      <c r="B118" s="523"/>
      <c r="C118" s="524"/>
    </row>
    <row r="119" spans="1:3" s="393" customFormat="1">
      <c r="A119" s="522"/>
      <c r="B119" s="523"/>
      <c r="C119" s="524"/>
    </row>
    <row r="120" spans="1:3" s="393" customFormat="1">
      <c r="A120" s="522"/>
      <c r="B120" s="523"/>
      <c r="C120" s="524"/>
    </row>
    <row r="121" spans="1:3" s="393" customFormat="1">
      <c r="A121" s="522"/>
      <c r="B121" s="523"/>
      <c r="C121" s="524"/>
    </row>
  </sheetData>
  <sheetProtection formatRows="0" autoFilter="0"/>
  <mergeCells count="10">
    <mergeCell ref="A12:C12"/>
    <mergeCell ref="A56:C56"/>
    <mergeCell ref="A8:C8"/>
    <mergeCell ref="A5:C5"/>
    <mergeCell ref="A1:C1"/>
    <mergeCell ref="A2:C2"/>
    <mergeCell ref="A9:C9"/>
    <mergeCell ref="A3:C3"/>
    <mergeCell ref="A4:C4"/>
    <mergeCell ref="A6:C6"/>
  </mergeCells>
  <phoneticPr fontId="20" type="noConversion"/>
  <printOptions horizontalCentered="1"/>
  <pageMargins left="0.85" right="0.39370078740157483" top="0.81" bottom="0.85" header="0.47" footer="0.59"/>
  <pageSetup paperSize="9" scale="75" fitToHeight="4" orientation="portrait" blackAndWhite="1" r:id="rId1"/>
  <headerFooter alignWithMargins="0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F19"/>
  <sheetViews>
    <sheetView view="pageBreakPreview" zoomScale="75" workbookViewId="0">
      <selection activeCell="A5" sqref="A5:C5"/>
    </sheetView>
  </sheetViews>
  <sheetFormatPr defaultColWidth="8.85546875" defaultRowHeight="15"/>
  <cols>
    <col min="1" max="1" width="10.85546875" style="382" customWidth="1"/>
    <col min="2" max="2" width="28.28515625" style="382" customWidth="1"/>
    <col min="3" max="3" width="79.5703125" style="382" customWidth="1"/>
    <col min="4" max="16384" width="8.85546875" style="382"/>
  </cols>
  <sheetData>
    <row r="1" spans="1:6" s="372" customFormat="1" ht="15.75" customHeight="1">
      <c r="A1" s="1227" t="s">
        <v>624</v>
      </c>
      <c r="B1" s="1227"/>
      <c r="C1" s="1227"/>
      <c r="D1" s="390"/>
      <c r="E1" s="390"/>
      <c r="F1" s="390"/>
    </row>
    <row r="2" spans="1:6" s="372" customFormat="1" ht="15.75" customHeight="1">
      <c r="A2" s="1227" t="s">
        <v>266</v>
      </c>
      <c r="B2" s="1227"/>
      <c r="C2" s="1227"/>
      <c r="D2" s="390"/>
      <c r="E2" s="390"/>
      <c r="F2" s="390"/>
    </row>
    <row r="3" spans="1:6" s="372" customFormat="1" ht="15.75" customHeight="1">
      <c r="A3" s="1227" t="s">
        <v>122</v>
      </c>
      <c r="B3" s="1227"/>
      <c r="C3" s="1227"/>
      <c r="D3" s="390"/>
      <c r="E3" s="390"/>
      <c r="F3" s="390"/>
    </row>
    <row r="4" spans="1:6" s="373" customFormat="1" ht="16.5" customHeight="1">
      <c r="A4" s="1235" t="s">
        <v>267</v>
      </c>
      <c r="B4" s="1235"/>
      <c r="C4" s="1235"/>
      <c r="D4" s="391"/>
      <c r="E4" s="391"/>
      <c r="F4" s="391"/>
    </row>
    <row r="5" spans="1:6" s="373" customFormat="1" ht="16.5" customHeight="1">
      <c r="A5" s="1235" t="s">
        <v>132</v>
      </c>
      <c r="B5" s="1235"/>
      <c r="C5" s="1235"/>
      <c r="D5" s="391"/>
      <c r="E5" s="391"/>
      <c r="F5" s="391"/>
    </row>
    <row r="6" spans="1:6">
      <c r="B6" s="1231"/>
      <c r="C6" s="1243"/>
    </row>
    <row r="8" spans="1:6" ht="19.5" customHeight="1">
      <c r="A8" s="1242" t="s">
        <v>621</v>
      </c>
      <c r="B8" s="1242"/>
      <c r="C8" s="1242"/>
    </row>
    <row r="9" spans="1:6" ht="21.6" customHeight="1">
      <c r="A9" s="1234" t="s">
        <v>346</v>
      </c>
      <c r="B9" s="1234"/>
      <c r="C9" s="1234"/>
    </row>
    <row r="10" spans="1:6" ht="18.75">
      <c r="B10" s="396"/>
    </row>
    <row r="11" spans="1:6">
      <c r="C11" s="395"/>
    </row>
    <row r="12" spans="1:6" ht="31.5">
      <c r="A12" s="397" t="s">
        <v>622</v>
      </c>
      <c r="B12" s="398" t="s">
        <v>623</v>
      </c>
      <c r="C12" s="399" t="s">
        <v>705</v>
      </c>
    </row>
    <row r="13" spans="1:6" s="433" customFormat="1" ht="37.5" customHeight="1">
      <c r="A13" s="400" t="s">
        <v>634</v>
      </c>
      <c r="B13" s="1241" t="s">
        <v>521</v>
      </c>
      <c r="C13" s="1241"/>
    </row>
    <row r="14" spans="1:6" s="533" customFormat="1" ht="36.75" customHeight="1">
      <c r="A14" s="401" t="s">
        <v>634</v>
      </c>
      <c r="B14" s="434" t="s">
        <v>529</v>
      </c>
      <c r="C14" s="435" t="s">
        <v>238</v>
      </c>
    </row>
    <row r="15" spans="1:6" s="533" customFormat="1" ht="36.75" customHeight="1">
      <c r="A15" s="401" t="s">
        <v>634</v>
      </c>
      <c r="B15" s="434" t="s">
        <v>530</v>
      </c>
      <c r="C15" s="435" t="s">
        <v>239</v>
      </c>
    </row>
    <row r="16" spans="1:6" s="533" customFormat="1" ht="36.75" customHeight="1">
      <c r="A16" s="401" t="s">
        <v>634</v>
      </c>
      <c r="B16" s="434" t="s">
        <v>240</v>
      </c>
      <c r="C16" s="388" t="s">
        <v>241</v>
      </c>
    </row>
    <row r="17" spans="1:3" s="533" customFormat="1" ht="36.75" customHeight="1">
      <c r="A17" s="434" t="s">
        <v>634</v>
      </c>
      <c r="B17" s="434" t="s">
        <v>242</v>
      </c>
      <c r="C17" s="404" t="s">
        <v>243</v>
      </c>
    </row>
    <row r="18" spans="1:3" s="533" customFormat="1" ht="36.75" customHeight="1">
      <c r="A18" s="401" t="s">
        <v>634</v>
      </c>
      <c r="B18" s="386" t="s">
        <v>625</v>
      </c>
      <c r="C18" s="388" t="s">
        <v>244</v>
      </c>
    </row>
    <row r="19" spans="1:3" s="533" customFormat="1" ht="36.75" customHeight="1">
      <c r="A19" s="401" t="s">
        <v>634</v>
      </c>
      <c r="B19" s="386" t="s">
        <v>626</v>
      </c>
      <c r="C19" s="387" t="s">
        <v>245</v>
      </c>
    </row>
  </sheetData>
  <sheetProtection formatRows="0" autoFilter="0"/>
  <mergeCells count="9">
    <mergeCell ref="B13:C13"/>
    <mergeCell ref="A5:C5"/>
    <mergeCell ref="A8:C8"/>
    <mergeCell ref="A9:C9"/>
    <mergeCell ref="B6:C6"/>
    <mergeCell ref="A1:C1"/>
    <mergeCell ref="A2:C2"/>
    <mergeCell ref="A3:C3"/>
    <mergeCell ref="A4:C4"/>
  </mergeCells>
  <phoneticPr fontId="20" type="noConversion"/>
  <printOptions horizontalCentered="1"/>
  <pageMargins left="0.44" right="0.2" top="0.74803149606299213" bottom="0.74803149606299213" header="0.31496062992125984" footer="0.31496062992125984"/>
  <pageSetup paperSize="9" scale="70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>
    <tabColor rgb="FF3DFA0A"/>
    <pageSetUpPr fitToPage="1"/>
  </sheetPr>
  <dimension ref="A1:IV100"/>
  <sheetViews>
    <sheetView view="pageBreakPreview" zoomScale="70" zoomScaleNormal="70" zoomScaleSheetLayoutView="70" workbookViewId="0">
      <selection activeCell="A5" sqref="A5:D5"/>
    </sheetView>
  </sheetViews>
  <sheetFormatPr defaultRowHeight="15.75"/>
  <cols>
    <col min="1" max="1" width="30.42578125" style="632" customWidth="1"/>
    <col min="2" max="2" width="111" style="634" customWidth="1"/>
    <col min="3" max="3" width="12.140625" style="634" hidden="1" customWidth="1"/>
    <col min="4" max="4" width="24" style="657" customWidth="1"/>
    <col min="5" max="5" width="23.140625" style="1118" customWidth="1"/>
    <col min="6" max="6" width="21.7109375" style="1118" customWidth="1"/>
    <col min="7" max="9" width="8.7109375" style="1118" customWidth="1"/>
    <col min="10" max="16384" width="9.140625" style="1118"/>
  </cols>
  <sheetData>
    <row r="1" spans="1:9">
      <c r="B1" s="1250" t="s">
        <v>386</v>
      </c>
      <c r="C1" s="1250"/>
      <c r="D1" s="1250"/>
    </row>
    <row r="2" spans="1:9" s="1119" customFormat="1" ht="15.75" customHeight="1">
      <c r="A2" s="1227" t="s">
        <v>266</v>
      </c>
      <c r="B2" s="1227"/>
      <c r="C2" s="1227"/>
      <c r="D2" s="1227"/>
      <c r="E2" s="390"/>
      <c r="F2" s="390"/>
    </row>
    <row r="3" spans="1:9" s="1119" customFormat="1" ht="15.75" customHeight="1">
      <c r="A3" s="1227" t="s">
        <v>123</v>
      </c>
      <c r="B3" s="1227"/>
      <c r="C3" s="1227"/>
      <c r="D3" s="1227"/>
      <c r="E3" s="390"/>
      <c r="F3" s="390"/>
    </row>
    <row r="4" spans="1:9" s="1120" customFormat="1" ht="19.5" customHeight="1">
      <c r="A4" s="1235" t="s">
        <v>267</v>
      </c>
      <c r="B4" s="1235"/>
      <c r="C4" s="1235"/>
      <c r="D4" s="1235"/>
      <c r="E4" s="391"/>
      <c r="F4" s="391"/>
    </row>
    <row r="5" spans="1:9" s="1120" customFormat="1">
      <c r="A5" s="1235" t="s">
        <v>136</v>
      </c>
      <c r="B5" s="1235"/>
      <c r="C5" s="1235"/>
      <c r="D5" s="1235"/>
      <c r="E5" s="391"/>
      <c r="F5" s="391"/>
    </row>
    <row r="6" spans="1:9">
      <c r="B6" s="1250"/>
      <c r="C6" s="1250"/>
      <c r="D6" s="1250"/>
    </row>
    <row r="7" spans="1:9">
      <c r="A7" s="1244"/>
      <c r="B7" s="1245"/>
      <c r="C7" s="1246"/>
      <c r="D7" s="1245"/>
      <c r="E7" s="1245"/>
      <c r="F7" s="1245"/>
      <c r="G7" s="1245"/>
      <c r="H7" s="1245"/>
      <c r="I7" s="1247"/>
    </row>
    <row r="8" spans="1:9">
      <c r="B8" s="1250"/>
      <c r="C8" s="1250"/>
      <c r="D8" s="1250"/>
    </row>
    <row r="10" spans="1:9" s="1121" customFormat="1" ht="18.75">
      <c r="A10" s="1248" t="s">
        <v>514</v>
      </c>
      <c r="B10" s="1248"/>
      <c r="C10" s="1249"/>
      <c r="D10" s="1248"/>
    </row>
    <row r="11" spans="1:9" s="1121" customFormat="1" ht="18.75">
      <c r="A11" s="1248" t="s">
        <v>335</v>
      </c>
      <c r="B11" s="1248"/>
      <c r="C11" s="1249"/>
      <c r="D11" s="1248"/>
    </row>
    <row r="12" spans="1:9">
      <c r="D12" s="635" t="s">
        <v>387</v>
      </c>
    </row>
    <row r="13" spans="1:9" s="1123" customFormat="1" ht="88.5" customHeight="1">
      <c r="A13" s="1107" t="s">
        <v>388</v>
      </c>
      <c r="B13" s="1108" t="s">
        <v>64</v>
      </c>
      <c r="C13" s="638" t="s">
        <v>389</v>
      </c>
      <c r="D13" s="1122" t="s">
        <v>472</v>
      </c>
    </row>
    <row r="14" spans="1:9" s="1125" customFormat="1" ht="18.75">
      <c r="A14" s="1109"/>
      <c r="B14" s="1109" t="s">
        <v>390</v>
      </c>
      <c r="C14" s="640"/>
      <c r="D14" s="1124">
        <f>+D15+D70</f>
        <v>1934760</v>
      </c>
      <c r="F14" s="1126"/>
    </row>
    <row r="15" spans="1:9" s="1129" customFormat="1" ht="18.75">
      <c r="A15" s="1110" t="s">
        <v>606</v>
      </c>
      <c r="B15" s="1111" t="s">
        <v>65</v>
      </c>
      <c r="C15" s="641">
        <v>1</v>
      </c>
      <c r="D15" s="1127">
        <f>D16+D21+D25+D33+D36+D44+D51+D59+D65</f>
        <v>800014</v>
      </c>
      <c r="E15" s="1128"/>
    </row>
    <row r="16" spans="1:9" s="1131" customFormat="1" ht="18.75">
      <c r="A16" s="1112" t="s">
        <v>66</v>
      </c>
      <c r="B16" s="1113" t="s">
        <v>67</v>
      </c>
      <c r="C16" s="643">
        <v>2</v>
      </c>
      <c r="D16" s="1130">
        <f>+D17</f>
        <v>125875</v>
      </c>
    </row>
    <row r="17" spans="1:4" ht="18.75">
      <c r="A17" s="1114" t="s">
        <v>68</v>
      </c>
      <c r="B17" s="1115" t="s">
        <v>69</v>
      </c>
      <c r="C17" s="646">
        <v>3</v>
      </c>
      <c r="D17" s="1132">
        <f>SUM(D18:D20)</f>
        <v>125875</v>
      </c>
    </row>
    <row r="18" spans="1:4" ht="47.25">
      <c r="A18" s="1116" t="s">
        <v>70</v>
      </c>
      <c r="B18" s="1117" t="s">
        <v>281</v>
      </c>
      <c r="C18" s="649">
        <v>4</v>
      </c>
      <c r="D18" s="1133">
        <v>125031</v>
      </c>
    </row>
    <row r="19" spans="1:4" s="633" customFormat="1" ht="93.75" hidden="1">
      <c r="A19" s="649" t="s">
        <v>392</v>
      </c>
      <c r="B19" s="650" t="s">
        <v>393</v>
      </c>
      <c r="C19" s="649">
        <v>4</v>
      </c>
      <c r="D19" s="651"/>
    </row>
    <row r="20" spans="1:4" s="633" customFormat="1" ht="37.5">
      <c r="A20" s="649" t="s">
        <v>177</v>
      </c>
      <c r="B20" s="650" t="s">
        <v>394</v>
      </c>
      <c r="C20" s="649">
        <v>4</v>
      </c>
      <c r="D20" s="609">
        <v>844</v>
      </c>
    </row>
    <row r="21" spans="1:4" s="1131" customFormat="1" ht="18.75">
      <c r="A21" s="1112" t="s">
        <v>395</v>
      </c>
      <c r="B21" s="1134" t="s">
        <v>531</v>
      </c>
      <c r="C21" s="643">
        <v>2</v>
      </c>
      <c r="D21" s="1130">
        <f>+D22</f>
        <v>66251</v>
      </c>
    </row>
    <row r="22" spans="1:4" ht="18.75">
      <c r="A22" s="1114" t="s">
        <v>396</v>
      </c>
      <c r="B22" s="1115" t="s">
        <v>532</v>
      </c>
      <c r="C22" s="646">
        <v>3</v>
      </c>
      <c r="D22" s="1132">
        <f>SUM(D23:D24)</f>
        <v>66251</v>
      </c>
    </row>
    <row r="23" spans="1:4" ht="18.75">
      <c r="A23" s="1116" t="s">
        <v>397</v>
      </c>
      <c r="B23" s="1117" t="s">
        <v>532</v>
      </c>
      <c r="C23" s="649">
        <v>4</v>
      </c>
      <c r="D23" s="1135">
        <v>66251</v>
      </c>
    </row>
    <row r="24" spans="1:4" s="633" customFormat="1" ht="37.5" hidden="1">
      <c r="A24" s="649" t="s">
        <v>398</v>
      </c>
      <c r="B24" s="650" t="s">
        <v>399</v>
      </c>
      <c r="C24" s="649">
        <v>4</v>
      </c>
      <c r="D24" s="651"/>
    </row>
    <row r="25" spans="1:4" s="1131" customFormat="1" ht="18.75">
      <c r="A25" s="1112" t="s">
        <v>607</v>
      </c>
      <c r="B25" s="1134" t="s">
        <v>608</v>
      </c>
      <c r="C25" s="643">
        <v>2</v>
      </c>
      <c r="D25" s="1130">
        <f>+D26+D28</f>
        <v>604288</v>
      </c>
    </row>
    <row r="26" spans="1:4" ht="18.75">
      <c r="A26" s="1114" t="s">
        <v>609</v>
      </c>
      <c r="B26" s="1115" t="s">
        <v>610</v>
      </c>
      <c r="C26" s="646">
        <v>3</v>
      </c>
      <c r="D26" s="1132">
        <f>+D27</f>
        <v>35900</v>
      </c>
    </row>
    <row r="27" spans="1:4" ht="31.5">
      <c r="A27" s="1116" t="s">
        <v>611</v>
      </c>
      <c r="B27" s="1117" t="s">
        <v>147</v>
      </c>
      <c r="C27" s="649">
        <v>4</v>
      </c>
      <c r="D27" s="1133">
        <v>35900</v>
      </c>
    </row>
    <row r="28" spans="1:4" ht="18.75">
      <c r="A28" s="1114" t="s">
        <v>612</v>
      </c>
      <c r="B28" s="1115" t="s">
        <v>613</v>
      </c>
      <c r="C28" s="646">
        <v>3</v>
      </c>
      <c r="D28" s="1132">
        <f>+D29+D31</f>
        <v>568388</v>
      </c>
    </row>
    <row r="29" spans="1:4" ht="18.75">
      <c r="A29" s="1116" t="s">
        <v>211</v>
      </c>
      <c r="B29" s="1117" t="s">
        <v>212</v>
      </c>
      <c r="C29" s="649">
        <v>4</v>
      </c>
      <c r="D29" s="1138">
        <f>+D30</f>
        <v>369450</v>
      </c>
    </row>
    <row r="30" spans="1:4" ht="31.5">
      <c r="A30" s="1136" t="s">
        <v>149</v>
      </c>
      <c r="B30" s="1137" t="s">
        <v>400</v>
      </c>
      <c r="C30" s="654">
        <v>5</v>
      </c>
      <c r="D30" s="1133">
        <v>369450</v>
      </c>
    </row>
    <row r="31" spans="1:4" ht="18.75">
      <c r="A31" s="1116" t="s">
        <v>213</v>
      </c>
      <c r="B31" s="1117" t="s">
        <v>214</v>
      </c>
      <c r="C31" s="649">
        <v>4</v>
      </c>
      <c r="D31" s="1138">
        <f>+D32</f>
        <v>198938</v>
      </c>
    </row>
    <row r="32" spans="1:4" ht="31.5">
      <c r="A32" s="1136" t="s">
        <v>148</v>
      </c>
      <c r="B32" s="1137" t="s">
        <v>215</v>
      </c>
      <c r="C32" s="654">
        <v>5</v>
      </c>
      <c r="D32" s="1133">
        <v>198938</v>
      </c>
    </row>
    <row r="33" spans="1:256" s="1131" customFormat="1" ht="18.75" hidden="1">
      <c r="A33" s="1112" t="s">
        <v>71</v>
      </c>
      <c r="B33" s="1134" t="s">
        <v>72</v>
      </c>
      <c r="C33" s="643">
        <v>2</v>
      </c>
      <c r="D33" s="1130">
        <f>+D34</f>
        <v>0</v>
      </c>
    </row>
    <row r="34" spans="1:256" ht="31.5" hidden="1">
      <c r="A34" s="1114" t="s">
        <v>614</v>
      </c>
      <c r="B34" s="1115" t="s">
        <v>615</v>
      </c>
      <c r="C34" s="646">
        <v>3</v>
      </c>
      <c r="D34" s="1132">
        <f>+D35</f>
        <v>0</v>
      </c>
    </row>
    <row r="35" spans="1:256" ht="47.25" hidden="1">
      <c r="A35" s="1116" t="s">
        <v>616</v>
      </c>
      <c r="B35" s="1117" t="s">
        <v>617</v>
      </c>
      <c r="C35" s="649">
        <v>4</v>
      </c>
      <c r="D35" s="1139"/>
    </row>
    <row r="36" spans="1:256" s="1131" customFormat="1" ht="31.5" hidden="1">
      <c r="A36" s="1112" t="s">
        <v>73</v>
      </c>
      <c r="B36" s="1134" t="s">
        <v>618</v>
      </c>
      <c r="C36" s="643">
        <v>2</v>
      </c>
      <c r="D36" s="1130">
        <f>+D37</f>
        <v>0</v>
      </c>
    </row>
    <row r="37" spans="1:256" ht="63" hidden="1">
      <c r="A37" s="1114" t="s">
        <v>74</v>
      </c>
      <c r="B37" s="1115" t="s">
        <v>348</v>
      </c>
      <c r="C37" s="646">
        <v>3</v>
      </c>
      <c r="D37" s="1132">
        <f>+D38+D40+D42</f>
        <v>0</v>
      </c>
    </row>
    <row r="38" spans="1:256" ht="47.25" hidden="1">
      <c r="A38" s="1116" t="s">
        <v>401</v>
      </c>
      <c r="B38" s="1117" t="s">
        <v>349</v>
      </c>
      <c r="C38" s="649">
        <v>4</v>
      </c>
      <c r="D38" s="1138">
        <f>+D39</f>
        <v>0</v>
      </c>
    </row>
    <row r="39" spans="1:256" ht="47.25" hidden="1">
      <c r="A39" s="1136" t="s">
        <v>83</v>
      </c>
      <c r="B39" s="1137" t="s">
        <v>402</v>
      </c>
      <c r="C39" s="654">
        <v>5</v>
      </c>
      <c r="D39" s="1135"/>
    </row>
    <row r="40" spans="1:256" s="633" customFormat="1" ht="75" hidden="1">
      <c r="A40" s="649" t="s">
        <v>403</v>
      </c>
      <c r="B40" s="650" t="s">
        <v>533</v>
      </c>
      <c r="C40" s="649">
        <v>4</v>
      </c>
      <c r="D40" s="653">
        <f>+D41</f>
        <v>0</v>
      </c>
    </row>
    <row r="41" spans="1:256" s="633" customFormat="1" ht="56.25" hidden="1">
      <c r="A41" s="654" t="s">
        <v>404</v>
      </c>
      <c r="B41" s="655" t="s">
        <v>405</v>
      </c>
      <c r="C41" s="654">
        <v>5</v>
      </c>
      <c r="D41" s="656"/>
    </row>
    <row r="42" spans="1:256" s="633" customFormat="1" ht="37.5" hidden="1">
      <c r="A42" s="649" t="s">
        <v>406</v>
      </c>
      <c r="B42" s="650" t="s">
        <v>407</v>
      </c>
      <c r="C42" s="649">
        <v>4</v>
      </c>
      <c r="D42" s="653">
        <f>+D43</f>
        <v>0</v>
      </c>
    </row>
    <row r="43" spans="1:256" s="633" customFormat="1" ht="37.5" hidden="1">
      <c r="A43" s="654" t="s">
        <v>84</v>
      </c>
      <c r="B43" s="655" t="s">
        <v>185</v>
      </c>
      <c r="C43" s="654">
        <v>5</v>
      </c>
      <c r="D43" s="656"/>
    </row>
    <row r="44" spans="1:256" s="642" customFormat="1" ht="37.5">
      <c r="A44" s="643" t="s">
        <v>408</v>
      </c>
      <c r="B44" s="1224" t="s">
        <v>534</v>
      </c>
      <c r="C44" s="643">
        <v>2</v>
      </c>
      <c r="D44" s="645">
        <f>+D45+D48</f>
        <v>3600</v>
      </c>
    </row>
    <row r="45" spans="1:256" s="642" customFormat="1" ht="18.75">
      <c r="A45" s="1146" t="s">
        <v>283</v>
      </c>
      <c r="B45" s="1147" t="s">
        <v>284</v>
      </c>
      <c r="C45" s="648">
        <v>0</v>
      </c>
      <c r="D45" s="648">
        <f>+D46</f>
        <v>3600</v>
      </c>
      <c r="E45" s="633"/>
      <c r="F45" s="633"/>
      <c r="G45" s="633"/>
      <c r="H45" s="633"/>
      <c r="I45" s="633"/>
      <c r="J45" s="633"/>
      <c r="K45" s="633"/>
      <c r="L45" s="633"/>
      <c r="M45" s="633"/>
      <c r="N45" s="633"/>
      <c r="O45" s="633"/>
      <c r="P45" s="633"/>
      <c r="Q45" s="633"/>
      <c r="R45" s="633"/>
      <c r="S45" s="633"/>
      <c r="T45" s="633"/>
      <c r="U45" s="633"/>
      <c r="V45" s="633"/>
      <c r="W45" s="633"/>
      <c r="X45" s="633"/>
      <c r="Y45" s="633"/>
      <c r="Z45" s="633"/>
      <c r="AA45" s="633"/>
      <c r="AB45" s="633"/>
      <c r="AC45" s="633"/>
      <c r="AD45" s="633"/>
      <c r="AE45" s="633"/>
      <c r="AF45" s="633"/>
      <c r="AG45" s="633"/>
      <c r="AH45" s="633"/>
      <c r="AI45" s="633"/>
      <c r="AJ45" s="633"/>
      <c r="AK45" s="633"/>
      <c r="AL45" s="633"/>
      <c r="AM45" s="633"/>
      <c r="AN45" s="633"/>
      <c r="AO45" s="633"/>
      <c r="AP45" s="633"/>
      <c r="AQ45" s="633"/>
      <c r="AR45" s="633"/>
      <c r="AS45" s="633"/>
      <c r="AT45" s="633"/>
      <c r="AU45" s="633"/>
      <c r="AV45" s="633"/>
      <c r="AW45" s="633"/>
      <c r="AX45" s="633"/>
      <c r="AY45" s="633"/>
      <c r="AZ45" s="633"/>
      <c r="BA45" s="633"/>
      <c r="BB45" s="633"/>
      <c r="BC45" s="633"/>
      <c r="BD45" s="633"/>
      <c r="BE45" s="633"/>
      <c r="BF45" s="633"/>
      <c r="BG45" s="633"/>
      <c r="BH45" s="633"/>
      <c r="BI45" s="633"/>
      <c r="BJ45" s="633"/>
      <c r="BK45" s="633"/>
      <c r="BL45" s="633"/>
      <c r="BM45" s="633"/>
      <c r="BN45" s="633"/>
      <c r="BO45" s="633"/>
      <c r="BP45" s="633"/>
      <c r="BQ45" s="633"/>
      <c r="BR45" s="633"/>
      <c r="BS45" s="633"/>
      <c r="BT45" s="633"/>
      <c r="BU45" s="633"/>
      <c r="BV45" s="633"/>
      <c r="BW45" s="633"/>
      <c r="BX45" s="633"/>
      <c r="BY45" s="633"/>
      <c r="BZ45" s="633"/>
      <c r="CA45" s="633"/>
      <c r="CB45" s="633"/>
      <c r="CC45" s="633"/>
      <c r="CD45" s="633"/>
      <c r="CE45" s="633"/>
      <c r="CF45" s="633"/>
      <c r="CG45" s="633"/>
      <c r="CH45" s="633"/>
      <c r="CI45" s="633"/>
      <c r="CJ45" s="633"/>
      <c r="CK45" s="633"/>
      <c r="CL45" s="633"/>
      <c r="CM45" s="633"/>
      <c r="CN45" s="633"/>
      <c r="CO45" s="633"/>
      <c r="CP45" s="633"/>
      <c r="CQ45" s="633"/>
      <c r="CR45" s="633"/>
      <c r="CS45" s="633"/>
      <c r="CT45" s="633"/>
      <c r="CU45" s="633"/>
      <c r="CV45" s="633"/>
      <c r="CW45" s="633"/>
      <c r="CX45" s="633"/>
      <c r="CY45" s="633"/>
      <c r="CZ45" s="633"/>
      <c r="DA45" s="633"/>
      <c r="DB45" s="633"/>
      <c r="DC45" s="633"/>
      <c r="DD45" s="633"/>
      <c r="DE45" s="633"/>
      <c r="DF45" s="633"/>
      <c r="DG45" s="633"/>
      <c r="DH45" s="633"/>
      <c r="DI45" s="633"/>
      <c r="DJ45" s="633"/>
      <c r="DK45" s="633"/>
      <c r="DL45" s="633"/>
      <c r="DM45" s="633"/>
      <c r="DN45" s="633"/>
      <c r="DO45" s="633"/>
      <c r="DP45" s="633"/>
      <c r="DQ45" s="633"/>
      <c r="DR45" s="633"/>
      <c r="DS45" s="633"/>
      <c r="DT45" s="633"/>
      <c r="DU45" s="633"/>
      <c r="DV45" s="633"/>
      <c r="DW45" s="633"/>
      <c r="DX45" s="633"/>
      <c r="DY45" s="633"/>
      <c r="DZ45" s="633"/>
      <c r="EA45" s="633"/>
      <c r="EB45" s="633"/>
      <c r="EC45" s="633"/>
      <c r="ED45" s="633"/>
      <c r="EE45" s="633"/>
      <c r="EF45" s="633"/>
      <c r="EG45" s="633"/>
      <c r="EH45" s="633"/>
      <c r="EI45" s="633"/>
      <c r="EJ45" s="633"/>
      <c r="EK45" s="633"/>
      <c r="EL45" s="633"/>
      <c r="EM45" s="633"/>
      <c r="EN45" s="633"/>
      <c r="EO45" s="633"/>
      <c r="EP45" s="633"/>
      <c r="EQ45" s="633"/>
      <c r="ER45" s="633"/>
      <c r="ES45" s="633"/>
      <c r="ET45" s="633"/>
      <c r="EU45" s="633"/>
      <c r="EV45" s="633"/>
      <c r="EW45" s="633"/>
      <c r="EX45" s="633"/>
      <c r="EY45" s="633"/>
      <c r="EZ45" s="633"/>
      <c r="FA45" s="633"/>
      <c r="FB45" s="633"/>
      <c r="FC45" s="633"/>
      <c r="FD45" s="633"/>
      <c r="FE45" s="633"/>
      <c r="FF45" s="633"/>
      <c r="FG45" s="633"/>
      <c r="FH45" s="633"/>
      <c r="FI45" s="633"/>
      <c r="FJ45" s="633"/>
      <c r="FK45" s="633"/>
      <c r="FL45" s="633"/>
      <c r="FM45" s="633"/>
      <c r="FN45" s="633"/>
      <c r="FO45" s="633"/>
      <c r="FP45" s="633"/>
      <c r="FQ45" s="633"/>
      <c r="FR45" s="633"/>
      <c r="FS45" s="633"/>
      <c r="FT45" s="633"/>
      <c r="FU45" s="633"/>
      <c r="FV45" s="633"/>
      <c r="FW45" s="633"/>
      <c r="FX45" s="633"/>
      <c r="FY45" s="633"/>
      <c r="FZ45" s="633"/>
      <c r="GA45" s="633"/>
      <c r="GB45" s="633"/>
      <c r="GC45" s="633"/>
      <c r="GD45" s="633"/>
      <c r="GE45" s="633"/>
      <c r="GF45" s="633"/>
      <c r="GG45" s="633"/>
      <c r="GH45" s="633"/>
      <c r="GI45" s="633"/>
      <c r="GJ45" s="633"/>
      <c r="GK45" s="633"/>
      <c r="GL45" s="633"/>
      <c r="GM45" s="633"/>
      <c r="GN45" s="633"/>
      <c r="GO45" s="633"/>
      <c r="GP45" s="633"/>
      <c r="GQ45" s="633"/>
      <c r="GR45" s="633"/>
      <c r="GS45" s="633"/>
      <c r="GT45" s="633"/>
      <c r="GU45" s="633"/>
      <c r="GV45" s="633"/>
      <c r="GW45" s="633"/>
      <c r="GX45" s="633"/>
      <c r="GY45" s="633"/>
      <c r="GZ45" s="633"/>
      <c r="HA45" s="633"/>
      <c r="HB45" s="633"/>
      <c r="HC45" s="633"/>
      <c r="HD45" s="633"/>
      <c r="HE45" s="633"/>
      <c r="HF45" s="633"/>
      <c r="HG45" s="633"/>
      <c r="HH45" s="633"/>
      <c r="HI45" s="633"/>
      <c r="HJ45" s="633"/>
      <c r="HK45" s="633"/>
      <c r="HL45" s="633"/>
      <c r="HM45" s="633"/>
      <c r="HN45" s="633"/>
      <c r="HO45" s="633"/>
      <c r="HP45" s="633"/>
      <c r="HQ45" s="633"/>
      <c r="HR45" s="633"/>
      <c r="HS45" s="633"/>
      <c r="HT45" s="633"/>
      <c r="HU45" s="633"/>
      <c r="HV45" s="633"/>
      <c r="HW45" s="633"/>
      <c r="HX45" s="633"/>
      <c r="HY45" s="633"/>
      <c r="HZ45" s="633"/>
      <c r="IA45" s="633"/>
      <c r="IB45" s="633"/>
      <c r="IC45" s="633"/>
      <c r="ID45" s="633"/>
      <c r="IE45" s="633"/>
      <c r="IF45" s="633"/>
      <c r="IG45" s="633"/>
      <c r="IH45" s="633"/>
      <c r="II45" s="633"/>
      <c r="IJ45" s="633"/>
      <c r="IK45" s="633"/>
      <c r="IL45" s="633"/>
      <c r="IM45" s="633"/>
      <c r="IN45" s="633"/>
      <c r="IO45" s="633"/>
      <c r="IP45" s="633"/>
      <c r="IQ45" s="633"/>
      <c r="IR45" s="633"/>
      <c r="IS45" s="633"/>
      <c r="IT45" s="633"/>
      <c r="IU45" s="633"/>
      <c r="IV45" s="633"/>
    </row>
    <row r="46" spans="1:256" s="642" customFormat="1" ht="18.75">
      <c r="A46" s="1148" t="s">
        <v>286</v>
      </c>
      <c r="B46" s="1149" t="s">
        <v>285</v>
      </c>
      <c r="C46" s="653">
        <v>0</v>
      </c>
      <c r="D46" s="653">
        <f>+D47</f>
        <v>3600</v>
      </c>
      <c r="E46" s="633"/>
      <c r="F46" s="633"/>
      <c r="G46" s="633"/>
      <c r="H46" s="633"/>
      <c r="I46" s="633"/>
      <c r="J46" s="633"/>
      <c r="K46" s="633"/>
      <c r="L46" s="633"/>
      <c r="M46" s="633"/>
      <c r="N46" s="633"/>
      <c r="O46" s="633"/>
      <c r="P46" s="633"/>
      <c r="Q46" s="633"/>
      <c r="R46" s="633"/>
      <c r="S46" s="633"/>
      <c r="T46" s="633"/>
      <c r="U46" s="633"/>
      <c r="V46" s="633"/>
      <c r="W46" s="633"/>
      <c r="X46" s="633"/>
      <c r="Y46" s="633"/>
      <c r="Z46" s="633"/>
      <c r="AA46" s="633"/>
      <c r="AB46" s="633"/>
      <c r="AC46" s="633"/>
      <c r="AD46" s="633"/>
      <c r="AE46" s="633"/>
      <c r="AF46" s="633"/>
      <c r="AG46" s="633"/>
      <c r="AH46" s="633"/>
      <c r="AI46" s="633"/>
      <c r="AJ46" s="633"/>
      <c r="AK46" s="633"/>
      <c r="AL46" s="633"/>
      <c r="AM46" s="633"/>
      <c r="AN46" s="633"/>
      <c r="AO46" s="633"/>
      <c r="AP46" s="633"/>
      <c r="AQ46" s="633"/>
      <c r="AR46" s="633"/>
      <c r="AS46" s="633"/>
      <c r="AT46" s="633"/>
      <c r="AU46" s="633"/>
      <c r="AV46" s="633"/>
      <c r="AW46" s="633"/>
      <c r="AX46" s="633"/>
      <c r="AY46" s="633"/>
      <c r="AZ46" s="633"/>
      <c r="BA46" s="633"/>
      <c r="BB46" s="633"/>
      <c r="BC46" s="633"/>
      <c r="BD46" s="633"/>
      <c r="BE46" s="633"/>
      <c r="BF46" s="633"/>
      <c r="BG46" s="633"/>
      <c r="BH46" s="633"/>
      <c r="BI46" s="633"/>
      <c r="BJ46" s="633"/>
      <c r="BK46" s="633"/>
      <c r="BL46" s="633"/>
      <c r="BM46" s="633"/>
      <c r="BN46" s="633"/>
      <c r="BO46" s="633"/>
      <c r="BP46" s="633"/>
      <c r="BQ46" s="633"/>
      <c r="BR46" s="633"/>
      <c r="BS46" s="633"/>
      <c r="BT46" s="633"/>
      <c r="BU46" s="633"/>
      <c r="BV46" s="633"/>
      <c r="BW46" s="633"/>
      <c r="BX46" s="633"/>
      <c r="BY46" s="633"/>
      <c r="BZ46" s="633"/>
      <c r="CA46" s="633"/>
      <c r="CB46" s="633"/>
      <c r="CC46" s="633"/>
      <c r="CD46" s="633"/>
      <c r="CE46" s="633"/>
      <c r="CF46" s="633"/>
      <c r="CG46" s="633"/>
      <c r="CH46" s="633"/>
      <c r="CI46" s="633"/>
      <c r="CJ46" s="633"/>
      <c r="CK46" s="633"/>
      <c r="CL46" s="633"/>
      <c r="CM46" s="633"/>
      <c r="CN46" s="633"/>
      <c r="CO46" s="633"/>
      <c r="CP46" s="633"/>
      <c r="CQ46" s="633"/>
      <c r="CR46" s="633"/>
      <c r="CS46" s="633"/>
      <c r="CT46" s="633"/>
      <c r="CU46" s="633"/>
      <c r="CV46" s="633"/>
      <c r="CW46" s="633"/>
      <c r="CX46" s="633"/>
      <c r="CY46" s="633"/>
      <c r="CZ46" s="633"/>
      <c r="DA46" s="633"/>
      <c r="DB46" s="633"/>
      <c r="DC46" s="633"/>
      <c r="DD46" s="633"/>
      <c r="DE46" s="633"/>
      <c r="DF46" s="633"/>
      <c r="DG46" s="633"/>
      <c r="DH46" s="633"/>
      <c r="DI46" s="633"/>
      <c r="DJ46" s="633"/>
      <c r="DK46" s="633"/>
      <c r="DL46" s="633"/>
      <c r="DM46" s="633"/>
      <c r="DN46" s="633"/>
      <c r="DO46" s="633"/>
      <c r="DP46" s="633"/>
      <c r="DQ46" s="633"/>
      <c r="DR46" s="633"/>
      <c r="DS46" s="633"/>
      <c r="DT46" s="633"/>
      <c r="DU46" s="633"/>
      <c r="DV46" s="633"/>
      <c r="DW46" s="633"/>
      <c r="DX46" s="633"/>
      <c r="DY46" s="633"/>
      <c r="DZ46" s="633"/>
      <c r="EA46" s="633"/>
      <c r="EB46" s="633"/>
      <c r="EC46" s="633"/>
      <c r="ED46" s="633"/>
      <c r="EE46" s="633"/>
      <c r="EF46" s="633"/>
      <c r="EG46" s="633"/>
      <c r="EH46" s="633"/>
      <c r="EI46" s="633"/>
      <c r="EJ46" s="633"/>
      <c r="EK46" s="633"/>
      <c r="EL46" s="633"/>
      <c r="EM46" s="633"/>
      <c r="EN46" s="633"/>
      <c r="EO46" s="633"/>
      <c r="EP46" s="633"/>
      <c r="EQ46" s="633"/>
      <c r="ER46" s="633"/>
      <c r="ES46" s="633"/>
      <c r="ET46" s="633"/>
      <c r="EU46" s="633"/>
      <c r="EV46" s="633"/>
      <c r="EW46" s="633"/>
      <c r="EX46" s="633"/>
      <c r="EY46" s="633"/>
      <c r="EZ46" s="633"/>
      <c r="FA46" s="633"/>
      <c r="FB46" s="633"/>
      <c r="FC46" s="633"/>
      <c r="FD46" s="633"/>
      <c r="FE46" s="633"/>
      <c r="FF46" s="633"/>
      <c r="FG46" s="633"/>
      <c r="FH46" s="633"/>
      <c r="FI46" s="633"/>
      <c r="FJ46" s="633"/>
      <c r="FK46" s="633"/>
      <c r="FL46" s="633"/>
      <c r="FM46" s="633"/>
      <c r="FN46" s="633"/>
      <c r="FO46" s="633"/>
      <c r="FP46" s="633"/>
      <c r="FQ46" s="633"/>
      <c r="FR46" s="633"/>
      <c r="FS46" s="633"/>
      <c r="FT46" s="633"/>
      <c r="FU46" s="633"/>
      <c r="FV46" s="633"/>
      <c r="FW46" s="633"/>
      <c r="FX46" s="633"/>
      <c r="FY46" s="633"/>
      <c r="FZ46" s="633"/>
      <c r="GA46" s="633"/>
      <c r="GB46" s="633"/>
      <c r="GC46" s="633"/>
      <c r="GD46" s="633"/>
      <c r="GE46" s="633"/>
      <c r="GF46" s="633"/>
      <c r="GG46" s="633"/>
      <c r="GH46" s="633"/>
      <c r="GI46" s="633"/>
      <c r="GJ46" s="633"/>
      <c r="GK46" s="633"/>
      <c r="GL46" s="633"/>
      <c r="GM46" s="633"/>
      <c r="GN46" s="633"/>
      <c r="GO46" s="633"/>
      <c r="GP46" s="633"/>
      <c r="GQ46" s="633"/>
      <c r="GR46" s="633"/>
      <c r="GS46" s="633"/>
      <c r="GT46" s="633"/>
      <c r="GU46" s="633"/>
      <c r="GV46" s="633"/>
      <c r="GW46" s="633"/>
      <c r="GX46" s="633"/>
      <c r="GY46" s="633"/>
      <c r="GZ46" s="633"/>
      <c r="HA46" s="633"/>
      <c r="HB46" s="633"/>
      <c r="HC46" s="633"/>
      <c r="HD46" s="633"/>
      <c r="HE46" s="633"/>
      <c r="HF46" s="633"/>
      <c r="HG46" s="633"/>
      <c r="HH46" s="633"/>
      <c r="HI46" s="633"/>
      <c r="HJ46" s="633"/>
      <c r="HK46" s="633"/>
      <c r="HL46" s="633"/>
      <c r="HM46" s="633"/>
      <c r="HN46" s="633"/>
      <c r="HO46" s="633"/>
      <c r="HP46" s="633"/>
      <c r="HQ46" s="633"/>
      <c r="HR46" s="633"/>
      <c r="HS46" s="633"/>
      <c r="HT46" s="633"/>
      <c r="HU46" s="633"/>
      <c r="HV46" s="633"/>
      <c r="HW46" s="633"/>
      <c r="HX46" s="633"/>
      <c r="HY46" s="633"/>
      <c r="HZ46" s="633"/>
      <c r="IA46" s="633"/>
      <c r="IB46" s="633"/>
      <c r="IC46" s="633"/>
      <c r="ID46" s="633"/>
      <c r="IE46" s="633"/>
      <c r="IF46" s="633"/>
      <c r="IG46" s="633"/>
      <c r="IH46" s="633"/>
      <c r="II46" s="633"/>
      <c r="IJ46" s="633"/>
      <c r="IK46" s="633"/>
      <c r="IL46" s="633"/>
      <c r="IM46" s="633"/>
      <c r="IN46" s="633"/>
      <c r="IO46" s="633"/>
      <c r="IP46" s="633"/>
      <c r="IQ46" s="633"/>
      <c r="IR46" s="633"/>
      <c r="IS46" s="633"/>
      <c r="IT46" s="633"/>
      <c r="IU46" s="633"/>
      <c r="IV46" s="633"/>
    </row>
    <row r="47" spans="1:256" s="642" customFormat="1" ht="37.5">
      <c r="A47" s="1150" t="s">
        <v>156</v>
      </c>
      <c r="B47" s="1151" t="s">
        <v>193</v>
      </c>
      <c r="C47" s="656"/>
      <c r="D47" s="656">
        <v>3600</v>
      </c>
      <c r="E47" s="633"/>
      <c r="F47" s="633"/>
      <c r="G47" s="633"/>
      <c r="H47" s="633"/>
      <c r="I47" s="633"/>
      <c r="J47" s="633"/>
      <c r="K47" s="633"/>
      <c r="L47" s="633"/>
      <c r="M47" s="633"/>
      <c r="N47" s="633"/>
      <c r="O47" s="633"/>
      <c r="P47" s="633"/>
      <c r="Q47" s="633"/>
      <c r="R47" s="633"/>
      <c r="S47" s="633"/>
      <c r="T47" s="633"/>
      <c r="U47" s="633"/>
      <c r="V47" s="633"/>
      <c r="W47" s="633"/>
      <c r="X47" s="633"/>
      <c r="Y47" s="633"/>
      <c r="Z47" s="633"/>
      <c r="AA47" s="633"/>
      <c r="AB47" s="633"/>
      <c r="AC47" s="633"/>
      <c r="AD47" s="633"/>
      <c r="AE47" s="633"/>
      <c r="AF47" s="633"/>
      <c r="AG47" s="633"/>
      <c r="AH47" s="633"/>
      <c r="AI47" s="633"/>
      <c r="AJ47" s="633"/>
      <c r="AK47" s="633"/>
      <c r="AL47" s="633"/>
      <c r="AM47" s="633"/>
      <c r="AN47" s="633"/>
      <c r="AO47" s="633"/>
      <c r="AP47" s="633"/>
      <c r="AQ47" s="633"/>
      <c r="AR47" s="633"/>
      <c r="AS47" s="633"/>
      <c r="AT47" s="633"/>
      <c r="AU47" s="633"/>
      <c r="AV47" s="633"/>
      <c r="AW47" s="633"/>
      <c r="AX47" s="633"/>
      <c r="AY47" s="633"/>
      <c r="AZ47" s="633"/>
      <c r="BA47" s="633"/>
      <c r="BB47" s="633"/>
      <c r="BC47" s="633"/>
      <c r="BD47" s="633"/>
      <c r="BE47" s="633"/>
      <c r="BF47" s="633"/>
      <c r="BG47" s="633"/>
      <c r="BH47" s="633"/>
      <c r="BI47" s="633"/>
      <c r="BJ47" s="633"/>
      <c r="BK47" s="633"/>
      <c r="BL47" s="633"/>
      <c r="BM47" s="633"/>
      <c r="BN47" s="633"/>
      <c r="BO47" s="633"/>
      <c r="BP47" s="633"/>
      <c r="BQ47" s="633"/>
      <c r="BR47" s="633"/>
      <c r="BS47" s="633"/>
      <c r="BT47" s="633"/>
      <c r="BU47" s="633"/>
      <c r="BV47" s="633"/>
      <c r="BW47" s="633"/>
      <c r="BX47" s="633"/>
      <c r="BY47" s="633"/>
      <c r="BZ47" s="633"/>
      <c r="CA47" s="633"/>
      <c r="CB47" s="633"/>
      <c r="CC47" s="633"/>
      <c r="CD47" s="633"/>
      <c r="CE47" s="633"/>
      <c r="CF47" s="633"/>
      <c r="CG47" s="633"/>
      <c r="CH47" s="633"/>
      <c r="CI47" s="633"/>
      <c r="CJ47" s="633"/>
      <c r="CK47" s="633"/>
      <c r="CL47" s="633"/>
      <c r="CM47" s="633"/>
      <c r="CN47" s="633"/>
      <c r="CO47" s="633"/>
      <c r="CP47" s="633"/>
      <c r="CQ47" s="633"/>
      <c r="CR47" s="633"/>
      <c r="CS47" s="633"/>
      <c r="CT47" s="633"/>
      <c r="CU47" s="633"/>
      <c r="CV47" s="633"/>
      <c r="CW47" s="633"/>
      <c r="CX47" s="633"/>
      <c r="CY47" s="633"/>
      <c r="CZ47" s="633"/>
      <c r="DA47" s="633"/>
      <c r="DB47" s="633"/>
      <c r="DC47" s="633"/>
      <c r="DD47" s="633"/>
      <c r="DE47" s="633"/>
      <c r="DF47" s="633"/>
      <c r="DG47" s="633"/>
      <c r="DH47" s="633"/>
      <c r="DI47" s="633"/>
      <c r="DJ47" s="633"/>
      <c r="DK47" s="633"/>
      <c r="DL47" s="633"/>
      <c r="DM47" s="633"/>
      <c r="DN47" s="633"/>
      <c r="DO47" s="633"/>
      <c r="DP47" s="633"/>
      <c r="DQ47" s="633"/>
      <c r="DR47" s="633"/>
      <c r="DS47" s="633"/>
      <c r="DT47" s="633"/>
      <c r="DU47" s="633"/>
      <c r="DV47" s="633"/>
      <c r="DW47" s="633"/>
      <c r="DX47" s="633"/>
      <c r="DY47" s="633"/>
      <c r="DZ47" s="633"/>
      <c r="EA47" s="633"/>
      <c r="EB47" s="633"/>
      <c r="EC47" s="633"/>
      <c r="ED47" s="633"/>
      <c r="EE47" s="633"/>
      <c r="EF47" s="633"/>
      <c r="EG47" s="633"/>
      <c r="EH47" s="633"/>
      <c r="EI47" s="633"/>
      <c r="EJ47" s="633"/>
      <c r="EK47" s="633"/>
      <c r="EL47" s="633"/>
      <c r="EM47" s="633"/>
      <c r="EN47" s="633"/>
      <c r="EO47" s="633"/>
      <c r="EP47" s="633"/>
      <c r="EQ47" s="633"/>
      <c r="ER47" s="633"/>
      <c r="ES47" s="633"/>
      <c r="ET47" s="633"/>
      <c r="EU47" s="633"/>
      <c r="EV47" s="633"/>
      <c r="EW47" s="633"/>
      <c r="EX47" s="633"/>
      <c r="EY47" s="633"/>
      <c r="EZ47" s="633"/>
      <c r="FA47" s="633"/>
      <c r="FB47" s="633"/>
      <c r="FC47" s="633"/>
      <c r="FD47" s="633"/>
      <c r="FE47" s="633"/>
      <c r="FF47" s="633"/>
      <c r="FG47" s="633"/>
      <c r="FH47" s="633"/>
      <c r="FI47" s="633"/>
      <c r="FJ47" s="633"/>
      <c r="FK47" s="633"/>
      <c r="FL47" s="633"/>
      <c r="FM47" s="633"/>
      <c r="FN47" s="633"/>
      <c r="FO47" s="633"/>
      <c r="FP47" s="633"/>
      <c r="FQ47" s="633"/>
      <c r="FR47" s="633"/>
      <c r="FS47" s="633"/>
      <c r="FT47" s="633"/>
      <c r="FU47" s="633"/>
      <c r="FV47" s="633"/>
      <c r="FW47" s="633"/>
      <c r="FX47" s="633"/>
      <c r="FY47" s="633"/>
      <c r="FZ47" s="633"/>
      <c r="GA47" s="633"/>
      <c r="GB47" s="633"/>
      <c r="GC47" s="633"/>
      <c r="GD47" s="633"/>
      <c r="GE47" s="633"/>
      <c r="GF47" s="633"/>
      <c r="GG47" s="633"/>
      <c r="GH47" s="633"/>
      <c r="GI47" s="633"/>
      <c r="GJ47" s="633"/>
      <c r="GK47" s="633"/>
      <c r="GL47" s="633"/>
      <c r="GM47" s="633"/>
      <c r="GN47" s="633"/>
      <c r="GO47" s="633"/>
      <c r="GP47" s="633"/>
      <c r="GQ47" s="633"/>
      <c r="GR47" s="633"/>
      <c r="GS47" s="633"/>
      <c r="GT47" s="633"/>
      <c r="GU47" s="633"/>
      <c r="GV47" s="633"/>
      <c r="GW47" s="633"/>
      <c r="GX47" s="633"/>
      <c r="GY47" s="633"/>
      <c r="GZ47" s="633"/>
      <c r="HA47" s="633"/>
      <c r="HB47" s="633"/>
      <c r="HC47" s="633"/>
      <c r="HD47" s="633"/>
      <c r="HE47" s="633"/>
      <c r="HF47" s="633"/>
      <c r="HG47" s="633"/>
      <c r="HH47" s="633"/>
      <c r="HI47" s="633"/>
      <c r="HJ47" s="633"/>
      <c r="HK47" s="633"/>
      <c r="HL47" s="633"/>
      <c r="HM47" s="633"/>
      <c r="HN47" s="633"/>
      <c r="HO47" s="633"/>
      <c r="HP47" s="633"/>
      <c r="HQ47" s="633"/>
      <c r="HR47" s="633"/>
      <c r="HS47" s="633"/>
      <c r="HT47" s="633"/>
      <c r="HU47" s="633"/>
      <c r="HV47" s="633"/>
      <c r="HW47" s="633"/>
      <c r="HX47" s="633"/>
      <c r="HY47" s="633"/>
      <c r="HZ47" s="633"/>
      <c r="IA47" s="633"/>
      <c r="IB47" s="633"/>
      <c r="IC47" s="633"/>
      <c r="ID47" s="633"/>
      <c r="IE47" s="633"/>
      <c r="IF47" s="633"/>
      <c r="IG47" s="633"/>
      <c r="IH47" s="633"/>
      <c r="II47" s="633"/>
      <c r="IJ47" s="633"/>
      <c r="IK47" s="633"/>
      <c r="IL47" s="633"/>
      <c r="IM47" s="633"/>
      <c r="IN47" s="633"/>
      <c r="IO47" s="633"/>
      <c r="IP47" s="633"/>
      <c r="IQ47" s="633"/>
      <c r="IR47" s="633"/>
      <c r="IS47" s="633"/>
      <c r="IT47" s="633"/>
      <c r="IU47" s="633"/>
      <c r="IV47" s="633"/>
    </row>
    <row r="48" spans="1:256" s="633" customFormat="1" ht="18.75" hidden="1">
      <c r="A48" s="646" t="s">
        <v>409</v>
      </c>
      <c r="B48" s="647" t="s">
        <v>410</v>
      </c>
      <c r="C48" s="646">
        <v>3</v>
      </c>
      <c r="D48" s="648">
        <f>+D49</f>
        <v>0</v>
      </c>
    </row>
    <row r="49" spans="1:4" s="633" customFormat="1" ht="18.75" hidden="1">
      <c r="A49" s="649" t="s">
        <v>411</v>
      </c>
      <c r="B49" s="650" t="s">
        <v>412</v>
      </c>
      <c r="C49" s="649">
        <v>4</v>
      </c>
      <c r="D49" s="653">
        <f>+D50</f>
        <v>0</v>
      </c>
    </row>
    <row r="50" spans="1:4" s="633" customFormat="1" ht="18.75" hidden="1">
      <c r="A50" s="654" t="s">
        <v>157</v>
      </c>
      <c r="B50" s="655" t="s">
        <v>194</v>
      </c>
      <c r="C50" s="654">
        <v>5</v>
      </c>
      <c r="D50" s="656"/>
    </row>
    <row r="51" spans="1:4" s="642" customFormat="1" ht="18.75" hidden="1">
      <c r="A51" s="643" t="s">
        <v>75</v>
      </c>
      <c r="B51" s="652" t="s">
        <v>76</v>
      </c>
      <c r="C51" s="643">
        <v>2</v>
      </c>
      <c r="D51" s="645">
        <f>+D52+D56</f>
        <v>0</v>
      </c>
    </row>
    <row r="52" spans="1:4" s="633" customFormat="1" ht="75" hidden="1">
      <c r="A52" s="646" t="s">
        <v>413</v>
      </c>
      <c r="B52" s="647" t="s">
        <v>414</v>
      </c>
      <c r="C52" s="646">
        <v>3</v>
      </c>
      <c r="D52" s="648">
        <f>+D53</f>
        <v>0</v>
      </c>
    </row>
    <row r="53" spans="1:4" s="633" customFormat="1" ht="75" hidden="1">
      <c r="A53" s="649" t="s">
        <v>415</v>
      </c>
      <c r="B53" s="650" t="s">
        <v>416</v>
      </c>
      <c r="C53" s="649">
        <v>4</v>
      </c>
      <c r="D53" s="653">
        <f>SUM(D54:D55)</f>
        <v>0</v>
      </c>
    </row>
    <row r="54" spans="1:4" s="633" customFormat="1" ht="75" hidden="1">
      <c r="A54" s="654" t="s">
        <v>159</v>
      </c>
      <c r="B54" s="655" t="s">
        <v>196</v>
      </c>
      <c r="C54" s="654">
        <v>5</v>
      </c>
      <c r="D54" s="656"/>
    </row>
    <row r="55" spans="1:4" s="633" customFormat="1" ht="75" hidden="1">
      <c r="A55" s="654" t="s">
        <v>160</v>
      </c>
      <c r="B55" s="655" t="s">
        <v>197</v>
      </c>
      <c r="C55" s="654">
        <v>5</v>
      </c>
      <c r="D55" s="656"/>
    </row>
    <row r="56" spans="1:4" s="633" customFormat="1" ht="37.5" hidden="1">
      <c r="A56" s="646" t="s">
        <v>77</v>
      </c>
      <c r="B56" s="647" t="s">
        <v>417</v>
      </c>
      <c r="C56" s="646">
        <v>3</v>
      </c>
      <c r="D56" s="648">
        <f>+D57</f>
        <v>0</v>
      </c>
    </row>
    <row r="57" spans="1:4" s="633" customFormat="1" ht="56.25" hidden="1">
      <c r="A57" s="649" t="s">
        <v>418</v>
      </c>
      <c r="B57" s="650" t="s">
        <v>419</v>
      </c>
      <c r="C57" s="649">
        <v>4</v>
      </c>
      <c r="D57" s="653">
        <f>+D58</f>
        <v>0</v>
      </c>
    </row>
    <row r="58" spans="1:4" s="633" customFormat="1" ht="56.25" hidden="1">
      <c r="A58" s="654" t="s">
        <v>420</v>
      </c>
      <c r="B58" s="655" t="s">
        <v>201</v>
      </c>
      <c r="C58" s="654">
        <v>5</v>
      </c>
      <c r="D58" s="656"/>
    </row>
    <row r="59" spans="1:4" s="642" customFormat="1" ht="18.75" hidden="1">
      <c r="A59" s="643" t="s">
        <v>538</v>
      </c>
      <c r="B59" s="652" t="s">
        <v>536</v>
      </c>
      <c r="C59" s="643">
        <v>2</v>
      </c>
      <c r="D59" s="645">
        <f>+D60+D63</f>
        <v>0</v>
      </c>
    </row>
    <row r="60" spans="1:4" s="633" customFormat="1" ht="18.75" hidden="1">
      <c r="A60" s="646" t="s">
        <v>421</v>
      </c>
      <c r="B60" s="647" t="s">
        <v>422</v>
      </c>
      <c r="C60" s="646">
        <v>3</v>
      </c>
      <c r="D60" s="648">
        <f>+D61</f>
        <v>0</v>
      </c>
    </row>
    <row r="61" spans="1:4" s="633" customFormat="1" ht="37.5" hidden="1">
      <c r="A61" s="649" t="s">
        <v>423</v>
      </c>
      <c r="B61" s="650" t="s">
        <v>424</v>
      </c>
      <c r="C61" s="649">
        <v>4</v>
      </c>
      <c r="D61" s="653">
        <f>+D62</f>
        <v>0</v>
      </c>
    </row>
    <row r="62" spans="1:4" s="633" customFormat="1" ht="56.25" hidden="1">
      <c r="A62" s="654" t="s">
        <v>544</v>
      </c>
      <c r="B62" s="655" t="s">
        <v>204</v>
      </c>
      <c r="C62" s="654">
        <v>5</v>
      </c>
      <c r="D62" s="656"/>
    </row>
    <row r="63" spans="1:4" s="633" customFormat="1" ht="37.5" hidden="1">
      <c r="A63" s="646" t="s">
        <v>539</v>
      </c>
      <c r="B63" s="647" t="s">
        <v>537</v>
      </c>
      <c r="C63" s="646">
        <v>3</v>
      </c>
      <c r="D63" s="648">
        <f>+D64</f>
        <v>0</v>
      </c>
    </row>
    <row r="64" spans="1:4" s="633" customFormat="1" ht="56.25" hidden="1">
      <c r="A64" s="649" t="s">
        <v>546</v>
      </c>
      <c r="B64" s="650" t="s">
        <v>206</v>
      </c>
      <c r="C64" s="649">
        <v>4</v>
      </c>
      <c r="D64" s="651"/>
    </row>
    <row r="65" spans="1:256" s="642" customFormat="1" ht="18.75" hidden="1">
      <c r="A65" s="643" t="s">
        <v>425</v>
      </c>
      <c r="B65" s="652" t="s">
        <v>426</v>
      </c>
      <c r="C65" s="643">
        <v>2</v>
      </c>
      <c r="D65" s="645">
        <f>+D66+D68</f>
        <v>0</v>
      </c>
    </row>
    <row r="66" spans="1:256" s="633" customFormat="1" ht="18.75" hidden="1">
      <c r="A66" s="646" t="s">
        <v>427</v>
      </c>
      <c r="B66" s="647" t="s">
        <v>428</v>
      </c>
      <c r="C66" s="646">
        <v>3</v>
      </c>
      <c r="D66" s="648">
        <f>+D67</f>
        <v>0</v>
      </c>
    </row>
    <row r="67" spans="1:256" s="633" customFormat="1" ht="18.75" hidden="1">
      <c r="A67" s="649" t="s">
        <v>429</v>
      </c>
      <c r="B67" s="650" t="s">
        <v>207</v>
      </c>
      <c r="C67" s="649">
        <v>4</v>
      </c>
      <c r="D67" s="651"/>
    </row>
    <row r="68" spans="1:256" s="633" customFormat="1" ht="18.75" hidden="1">
      <c r="A68" s="646" t="s">
        <v>430</v>
      </c>
      <c r="B68" s="647" t="s">
        <v>431</v>
      </c>
      <c r="C68" s="646">
        <v>3</v>
      </c>
      <c r="D68" s="648">
        <f>+D69</f>
        <v>0</v>
      </c>
    </row>
    <row r="69" spans="1:256" s="633" customFormat="1" ht="18.75" hidden="1">
      <c r="A69" s="649" t="s">
        <v>432</v>
      </c>
      <c r="B69" s="650" t="s">
        <v>209</v>
      </c>
      <c r="C69" s="649">
        <v>4</v>
      </c>
      <c r="D69" s="651"/>
    </row>
    <row r="70" spans="1:256" s="1129" customFormat="1" ht="18.75">
      <c r="A70" s="1110" t="s">
        <v>604</v>
      </c>
      <c r="B70" s="1111" t="s">
        <v>619</v>
      </c>
      <c r="C70" s="641">
        <v>1</v>
      </c>
      <c r="D70" s="1127">
        <f>+D71+D90+D96+D93</f>
        <v>1134746</v>
      </c>
    </row>
    <row r="71" spans="1:256" s="1131" customFormat="1" ht="31.5">
      <c r="A71" s="1112" t="s">
        <v>605</v>
      </c>
      <c r="B71" s="1134" t="s">
        <v>433</v>
      </c>
      <c r="C71" s="643">
        <v>2</v>
      </c>
      <c r="D71" s="1130">
        <f>+D72+D77+D84+D87</f>
        <v>1134746</v>
      </c>
    </row>
    <row r="72" spans="1:256" ht="18.75">
      <c r="A72" s="1114" t="s">
        <v>434</v>
      </c>
      <c r="B72" s="1115" t="s">
        <v>435</v>
      </c>
      <c r="C72" s="646">
        <v>3</v>
      </c>
      <c r="D72" s="1132">
        <f>D73+D75</f>
        <v>567353</v>
      </c>
    </row>
    <row r="73" spans="1:256">
      <c r="A73" s="1116" t="s">
        <v>436</v>
      </c>
      <c r="B73" s="1117" t="s">
        <v>437</v>
      </c>
      <c r="C73" s="1138">
        <v>317450</v>
      </c>
      <c r="D73" s="1197">
        <f>D74</f>
        <v>325916</v>
      </c>
      <c r="E73" s="1140"/>
      <c r="F73" s="1140"/>
      <c r="G73" s="1140"/>
      <c r="H73" s="1140"/>
      <c r="I73" s="1140"/>
      <c r="J73" s="1140"/>
      <c r="K73" s="1140"/>
      <c r="L73" s="1140"/>
      <c r="M73" s="1140"/>
      <c r="N73" s="1140"/>
      <c r="O73" s="1140"/>
      <c r="P73" s="1140"/>
      <c r="Q73" s="1140"/>
      <c r="R73" s="1140"/>
      <c r="S73" s="1140"/>
      <c r="T73" s="1140"/>
      <c r="U73" s="1140"/>
      <c r="V73" s="1140"/>
      <c r="W73" s="1140"/>
      <c r="X73" s="1140"/>
      <c r="Y73" s="1140"/>
      <c r="Z73" s="1140"/>
      <c r="AA73" s="1140"/>
      <c r="AB73" s="1140"/>
      <c r="AC73" s="1140"/>
      <c r="AD73" s="1140"/>
      <c r="AE73" s="1140"/>
      <c r="AF73" s="1140"/>
      <c r="AG73" s="1140"/>
      <c r="AH73" s="1140"/>
      <c r="AI73" s="1140"/>
      <c r="AJ73" s="1140"/>
      <c r="AK73" s="1140"/>
      <c r="AL73" s="1140"/>
      <c r="AM73" s="1140"/>
      <c r="AN73" s="1140"/>
      <c r="AO73" s="1140"/>
      <c r="AP73" s="1140"/>
      <c r="AQ73" s="1140"/>
      <c r="AR73" s="1140"/>
      <c r="AS73" s="1140"/>
      <c r="AT73" s="1140"/>
      <c r="AU73" s="1140"/>
      <c r="AV73" s="1140"/>
      <c r="AW73" s="1140"/>
      <c r="AX73" s="1140"/>
      <c r="AY73" s="1140"/>
      <c r="AZ73" s="1140"/>
      <c r="BA73" s="1140"/>
      <c r="BB73" s="1140"/>
      <c r="BC73" s="1140"/>
      <c r="BD73" s="1140"/>
      <c r="BE73" s="1140"/>
      <c r="BF73" s="1140"/>
      <c r="BG73" s="1140"/>
      <c r="BH73" s="1140"/>
      <c r="BI73" s="1140"/>
      <c r="BJ73" s="1140"/>
      <c r="BK73" s="1140"/>
      <c r="BL73" s="1140"/>
      <c r="BM73" s="1140"/>
      <c r="BN73" s="1140"/>
      <c r="BO73" s="1140"/>
      <c r="BP73" s="1140"/>
      <c r="BQ73" s="1140"/>
      <c r="BR73" s="1140"/>
      <c r="BS73" s="1140"/>
      <c r="BT73" s="1140"/>
      <c r="BU73" s="1140"/>
      <c r="BV73" s="1140"/>
      <c r="BW73" s="1140"/>
      <c r="BX73" s="1140"/>
      <c r="BY73" s="1140"/>
      <c r="BZ73" s="1140"/>
      <c r="CA73" s="1140"/>
      <c r="CB73" s="1140"/>
      <c r="CC73" s="1140"/>
      <c r="CD73" s="1140"/>
      <c r="CE73" s="1140"/>
      <c r="CF73" s="1140"/>
      <c r="CG73" s="1140"/>
      <c r="CH73" s="1140"/>
      <c r="CI73" s="1140"/>
      <c r="CJ73" s="1140"/>
      <c r="CK73" s="1140"/>
      <c r="CL73" s="1140"/>
      <c r="CM73" s="1140"/>
      <c r="CN73" s="1140"/>
      <c r="CO73" s="1140"/>
      <c r="CP73" s="1140"/>
      <c r="CQ73" s="1140"/>
      <c r="CR73" s="1140"/>
      <c r="CS73" s="1140"/>
      <c r="CT73" s="1140"/>
      <c r="CU73" s="1140"/>
      <c r="CV73" s="1140"/>
      <c r="CW73" s="1140"/>
      <c r="CX73" s="1140"/>
      <c r="CY73" s="1140"/>
      <c r="CZ73" s="1140"/>
      <c r="DA73" s="1140"/>
      <c r="DB73" s="1140"/>
      <c r="DC73" s="1140"/>
      <c r="DD73" s="1140"/>
      <c r="DE73" s="1140"/>
      <c r="DF73" s="1140"/>
      <c r="DG73" s="1140"/>
      <c r="DH73" s="1140"/>
      <c r="DI73" s="1140"/>
      <c r="DJ73" s="1140"/>
      <c r="DK73" s="1140"/>
      <c r="DL73" s="1140"/>
      <c r="DM73" s="1140"/>
      <c r="DN73" s="1140"/>
      <c r="DO73" s="1140"/>
      <c r="DP73" s="1140"/>
      <c r="DQ73" s="1140"/>
      <c r="DR73" s="1140"/>
      <c r="DS73" s="1140"/>
      <c r="DT73" s="1140"/>
      <c r="DU73" s="1140"/>
      <c r="DV73" s="1140"/>
      <c r="DW73" s="1140"/>
      <c r="DX73" s="1140"/>
      <c r="DY73" s="1140"/>
      <c r="DZ73" s="1140"/>
      <c r="EA73" s="1140"/>
      <c r="EB73" s="1140"/>
      <c r="EC73" s="1140"/>
      <c r="ED73" s="1140"/>
      <c r="EE73" s="1140"/>
      <c r="EF73" s="1140"/>
      <c r="EG73" s="1140"/>
      <c r="EH73" s="1140"/>
      <c r="EI73" s="1140"/>
      <c r="EJ73" s="1140"/>
      <c r="EK73" s="1140"/>
      <c r="EL73" s="1140"/>
      <c r="EM73" s="1140"/>
      <c r="EN73" s="1140"/>
      <c r="EO73" s="1140"/>
      <c r="EP73" s="1140"/>
      <c r="EQ73" s="1140"/>
      <c r="ER73" s="1140"/>
      <c r="ES73" s="1140"/>
      <c r="ET73" s="1140"/>
      <c r="EU73" s="1140"/>
      <c r="EV73" s="1140"/>
      <c r="EW73" s="1140"/>
      <c r="EX73" s="1140"/>
      <c r="EY73" s="1140"/>
      <c r="EZ73" s="1140"/>
      <c r="FA73" s="1140"/>
      <c r="FB73" s="1140"/>
      <c r="FC73" s="1140"/>
      <c r="FD73" s="1140"/>
      <c r="FE73" s="1140"/>
      <c r="FF73" s="1140"/>
      <c r="FG73" s="1140"/>
      <c r="FH73" s="1140"/>
      <c r="FI73" s="1140"/>
      <c r="FJ73" s="1140"/>
      <c r="FK73" s="1140"/>
      <c r="FL73" s="1140"/>
      <c r="FM73" s="1140"/>
      <c r="FN73" s="1140"/>
      <c r="FO73" s="1140"/>
      <c r="FP73" s="1140"/>
      <c r="FQ73" s="1140"/>
      <c r="FR73" s="1140"/>
      <c r="FS73" s="1140"/>
      <c r="FT73" s="1140"/>
      <c r="FU73" s="1140"/>
      <c r="FV73" s="1140"/>
      <c r="FW73" s="1140"/>
      <c r="FX73" s="1140"/>
      <c r="FY73" s="1140"/>
      <c r="FZ73" s="1140"/>
      <c r="GA73" s="1140"/>
      <c r="GB73" s="1140"/>
      <c r="GC73" s="1140"/>
      <c r="GD73" s="1140"/>
      <c r="GE73" s="1140"/>
      <c r="GF73" s="1140"/>
      <c r="GG73" s="1140"/>
      <c r="GH73" s="1140"/>
      <c r="GI73" s="1140"/>
      <c r="GJ73" s="1140"/>
      <c r="GK73" s="1140"/>
      <c r="GL73" s="1140"/>
      <c r="GM73" s="1140"/>
      <c r="GN73" s="1140"/>
      <c r="GO73" s="1140"/>
      <c r="GP73" s="1140"/>
      <c r="GQ73" s="1140"/>
      <c r="GR73" s="1140"/>
      <c r="GS73" s="1140"/>
      <c r="GT73" s="1140"/>
      <c r="GU73" s="1140"/>
      <c r="GV73" s="1140"/>
      <c r="GW73" s="1140"/>
      <c r="GX73" s="1140"/>
      <c r="GY73" s="1140"/>
      <c r="GZ73" s="1140"/>
      <c r="HA73" s="1140"/>
      <c r="HB73" s="1140"/>
      <c r="HC73" s="1140"/>
      <c r="HD73" s="1140"/>
      <c r="HE73" s="1140"/>
      <c r="HF73" s="1140"/>
      <c r="HG73" s="1140"/>
      <c r="HH73" s="1140"/>
      <c r="HI73" s="1140"/>
      <c r="HJ73" s="1140"/>
      <c r="HK73" s="1140"/>
      <c r="HL73" s="1140"/>
      <c r="HM73" s="1140"/>
      <c r="HN73" s="1140"/>
      <c r="HO73" s="1140"/>
      <c r="HP73" s="1140"/>
      <c r="HQ73" s="1140"/>
      <c r="HR73" s="1140"/>
      <c r="HS73" s="1140"/>
      <c r="HT73" s="1140"/>
      <c r="HU73" s="1140"/>
      <c r="HV73" s="1140"/>
      <c r="HW73" s="1140"/>
      <c r="HX73" s="1140"/>
      <c r="HY73" s="1140"/>
      <c r="HZ73" s="1140"/>
      <c r="IA73" s="1140"/>
      <c r="IB73" s="1140"/>
      <c r="IC73" s="1140"/>
      <c r="ID73" s="1140"/>
      <c r="IE73" s="1140"/>
      <c r="IF73" s="1140"/>
      <c r="IG73" s="1140"/>
      <c r="IH73" s="1140"/>
      <c r="II73" s="1140"/>
      <c r="IJ73" s="1140"/>
      <c r="IK73" s="1140"/>
      <c r="IL73" s="1140"/>
      <c r="IM73" s="1140"/>
      <c r="IN73" s="1140"/>
      <c r="IO73" s="1140"/>
      <c r="IP73" s="1140"/>
      <c r="IQ73" s="1140"/>
      <c r="IR73" s="1140"/>
      <c r="IS73" s="1140"/>
      <c r="IT73" s="1140"/>
      <c r="IU73" s="1140"/>
      <c r="IV73" s="1140"/>
    </row>
    <row r="74" spans="1:256">
      <c r="A74" s="1136" t="s">
        <v>438</v>
      </c>
      <c r="B74" s="1137" t="s">
        <v>439</v>
      </c>
      <c r="C74" s="1141">
        <v>317450</v>
      </c>
      <c r="D74" s="1198">
        <v>325916</v>
      </c>
    </row>
    <row r="75" spans="1:256" s="1140" customFormat="1" ht="31.5">
      <c r="A75" s="1116" t="s">
        <v>289</v>
      </c>
      <c r="B75" s="1117" t="s">
        <v>287</v>
      </c>
      <c r="C75" s="1138">
        <v>277010</v>
      </c>
      <c r="D75" s="1197">
        <f>D76</f>
        <v>241437</v>
      </c>
    </row>
    <row r="76" spans="1:256" ht="31.5">
      <c r="A76" s="1136" t="s">
        <v>290</v>
      </c>
      <c r="B76" s="1137" t="s">
        <v>288</v>
      </c>
      <c r="C76" s="1141">
        <v>277010</v>
      </c>
      <c r="D76" s="1141">
        <v>241437</v>
      </c>
    </row>
    <row r="77" spans="1:256" ht="18.75">
      <c r="A77" s="1114" t="s">
        <v>440</v>
      </c>
      <c r="B77" s="1115" t="s">
        <v>441</v>
      </c>
      <c r="C77" s="646">
        <v>3</v>
      </c>
      <c r="D77" s="1132">
        <f>+D78+D80+D82</f>
        <v>478126</v>
      </c>
    </row>
    <row r="78" spans="1:256" s="956" customFormat="1" ht="37.5" hidden="1">
      <c r="A78" s="649" t="s">
        <v>442</v>
      </c>
      <c r="B78" s="650" t="s">
        <v>443</v>
      </c>
      <c r="C78" s="649">
        <v>4</v>
      </c>
      <c r="D78" s="653">
        <f>+D79</f>
        <v>0</v>
      </c>
    </row>
    <row r="79" spans="1:256" s="633" customFormat="1" ht="56.25" hidden="1">
      <c r="A79" s="654" t="s">
        <v>444</v>
      </c>
      <c r="B79" s="655" t="s">
        <v>445</v>
      </c>
      <c r="C79" s="654">
        <v>5</v>
      </c>
      <c r="D79" s="656"/>
    </row>
    <row r="80" spans="1:256" s="956" customFormat="1" ht="37.5" hidden="1">
      <c r="A80" s="649" t="s">
        <v>446</v>
      </c>
      <c r="B80" s="650" t="s">
        <v>447</v>
      </c>
      <c r="C80" s="649">
        <v>4</v>
      </c>
      <c r="D80" s="653">
        <f>+D81</f>
        <v>0</v>
      </c>
    </row>
    <row r="81" spans="1:4" s="633" customFormat="1" ht="56.25" hidden="1">
      <c r="A81" s="654" t="s">
        <v>448</v>
      </c>
      <c r="B81" s="655" t="s">
        <v>449</v>
      </c>
      <c r="C81" s="654">
        <v>5</v>
      </c>
      <c r="D81" s="656"/>
    </row>
    <row r="82" spans="1:4" s="1140" customFormat="1" ht="18.75">
      <c r="A82" s="1116" t="s">
        <v>450</v>
      </c>
      <c r="B82" s="1117" t="s">
        <v>451</v>
      </c>
      <c r="C82" s="649">
        <v>4</v>
      </c>
      <c r="D82" s="1138">
        <f>+D83</f>
        <v>478126</v>
      </c>
    </row>
    <row r="83" spans="1:4" ht="18.75">
      <c r="A83" s="1136" t="s">
        <v>452</v>
      </c>
      <c r="B83" s="1137" t="s">
        <v>453</v>
      </c>
      <c r="C83" s="654">
        <v>5</v>
      </c>
      <c r="D83" s="1141">
        <v>478126</v>
      </c>
    </row>
    <row r="84" spans="1:4" ht="18.75">
      <c r="A84" s="1114" t="s">
        <v>454</v>
      </c>
      <c r="B84" s="1115" t="s">
        <v>219</v>
      </c>
      <c r="C84" s="646">
        <v>3</v>
      </c>
      <c r="D84" s="1132">
        <f>+D85</f>
        <v>89267</v>
      </c>
    </row>
    <row r="85" spans="1:4" s="1140" customFormat="1" ht="31.5">
      <c r="A85" s="1116" t="s">
        <v>455</v>
      </c>
      <c r="B85" s="1117" t="s">
        <v>620</v>
      </c>
      <c r="C85" s="649">
        <v>4</v>
      </c>
      <c r="D85" s="1138">
        <f>+D86</f>
        <v>89267</v>
      </c>
    </row>
    <row r="86" spans="1:4" ht="31.5">
      <c r="A86" s="1136" t="s">
        <v>456</v>
      </c>
      <c r="B86" s="1137" t="s">
        <v>220</v>
      </c>
      <c r="C86" s="654">
        <v>5</v>
      </c>
      <c r="D86" s="1141">
        <v>89267</v>
      </c>
    </row>
    <row r="87" spans="1:4" ht="18.75" hidden="1">
      <c r="A87" s="1114" t="s">
        <v>457</v>
      </c>
      <c r="B87" s="1115" t="s">
        <v>216</v>
      </c>
      <c r="C87" s="646">
        <v>3</v>
      </c>
      <c r="D87" s="1132">
        <f>+D88</f>
        <v>0</v>
      </c>
    </row>
    <row r="88" spans="1:4" s="1140" customFormat="1" ht="31.5" hidden="1">
      <c r="A88" s="1116" t="s">
        <v>458</v>
      </c>
      <c r="B88" s="1117" t="s">
        <v>217</v>
      </c>
      <c r="C88" s="649">
        <v>4</v>
      </c>
      <c r="D88" s="1138">
        <f>+D89</f>
        <v>0</v>
      </c>
    </row>
    <row r="89" spans="1:4" ht="47.25" hidden="1">
      <c r="A89" s="1136" t="s">
        <v>459</v>
      </c>
      <c r="B89" s="1137" t="s">
        <v>218</v>
      </c>
      <c r="C89" s="654">
        <v>5</v>
      </c>
      <c r="D89" s="1141"/>
    </row>
    <row r="90" spans="1:4" s="642" customFormat="1" ht="18.75" hidden="1">
      <c r="A90" s="643" t="s">
        <v>460</v>
      </c>
      <c r="B90" s="652" t="s">
        <v>461</v>
      </c>
      <c r="C90" s="643">
        <v>2</v>
      </c>
      <c r="D90" s="645">
        <f>+D91</f>
        <v>0</v>
      </c>
    </row>
    <row r="91" spans="1:4" s="633" customFormat="1" ht="18.75" hidden="1">
      <c r="A91" s="646" t="s">
        <v>462</v>
      </c>
      <c r="B91" s="647" t="s">
        <v>463</v>
      </c>
      <c r="C91" s="646">
        <v>3</v>
      </c>
      <c r="D91" s="648">
        <f>+D92</f>
        <v>0</v>
      </c>
    </row>
    <row r="92" spans="1:4" s="633" customFormat="1" ht="18.75" hidden="1">
      <c r="A92" s="649" t="s">
        <v>464</v>
      </c>
      <c r="B92" s="650" t="s">
        <v>463</v>
      </c>
      <c r="C92" s="649">
        <v>4</v>
      </c>
      <c r="D92" s="651"/>
    </row>
    <row r="93" spans="1:4" s="1131" customFormat="1" ht="63" hidden="1">
      <c r="A93" s="1112" t="s">
        <v>490</v>
      </c>
      <c r="B93" s="1142" t="s">
        <v>491</v>
      </c>
      <c r="C93" s="643">
        <v>2</v>
      </c>
      <c r="D93" s="1130">
        <f>+D94</f>
        <v>0</v>
      </c>
    </row>
    <row r="94" spans="1:4" ht="47.25" hidden="1">
      <c r="A94" s="1114" t="s">
        <v>493</v>
      </c>
      <c r="B94" s="1143" t="s">
        <v>492</v>
      </c>
      <c r="C94" s="646">
        <v>3</v>
      </c>
      <c r="D94" s="1132">
        <f>+D95</f>
        <v>0</v>
      </c>
    </row>
    <row r="95" spans="1:4" ht="31.5" hidden="1">
      <c r="A95" s="1116" t="s">
        <v>494</v>
      </c>
      <c r="B95" s="1144" t="s">
        <v>495</v>
      </c>
      <c r="C95" s="649">
        <v>4</v>
      </c>
      <c r="D95" s="1139"/>
    </row>
    <row r="96" spans="1:4" s="642" customFormat="1" ht="37.5" hidden="1">
      <c r="A96" s="643" t="s">
        <v>465</v>
      </c>
      <c r="B96" s="652" t="s">
        <v>466</v>
      </c>
      <c r="C96" s="643">
        <v>2</v>
      </c>
      <c r="D96" s="645">
        <f>+D97</f>
        <v>0</v>
      </c>
    </row>
    <row r="97" spans="1:4" s="633" customFormat="1" ht="37.5" hidden="1">
      <c r="A97" s="646" t="s">
        <v>467</v>
      </c>
      <c r="B97" s="647" t="s">
        <v>468</v>
      </c>
      <c r="C97" s="646">
        <v>3</v>
      </c>
      <c r="D97" s="648">
        <f>+D98</f>
        <v>0</v>
      </c>
    </row>
    <row r="98" spans="1:4" s="633" customFormat="1" ht="37.5" hidden="1">
      <c r="A98" s="649" t="s">
        <v>469</v>
      </c>
      <c r="B98" s="650" t="s">
        <v>470</v>
      </c>
      <c r="C98" s="649">
        <v>4</v>
      </c>
      <c r="D98" s="651"/>
    </row>
    <row r="99" spans="1:4">
      <c r="B99" s="1145"/>
    </row>
    <row r="100" spans="1:4">
      <c r="B100" s="1145"/>
    </row>
  </sheetData>
  <sheetProtection formatRows="0" autoFilter="0"/>
  <autoFilter ref="A13:D98">
    <filterColumn colId="3">
      <filters>
        <filter val="1 134 746,00"/>
        <filter val="1 934 760,00"/>
        <filter val="125 031,00"/>
        <filter val="125 875,00"/>
        <filter val="198 938,00"/>
        <filter val="241 437,00"/>
        <filter val="3 600,00"/>
        <filter val="325 916,00"/>
        <filter val="35 900,00"/>
        <filter val="369 450,00"/>
        <filter val="478 126,00"/>
        <filter val="567 353,00"/>
        <filter val="568 388,00"/>
        <filter val="604 288,00"/>
        <filter val="66 251,00"/>
        <filter val="800 014,00"/>
        <filter val="844,00"/>
        <filter val="89 267,00"/>
      </filters>
    </filterColumn>
  </autoFilter>
  <mergeCells count="10">
    <mergeCell ref="A7:I7"/>
    <mergeCell ref="A10:D10"/>
    <mergeCell ref="A11:D11"/>
    <mergeCell ref="B1:D1"/>
    <mergeCell ref="B6:D6"/>
    <mergeCell ref="A5:D5"/>
    <mergeCell ref="A4:D4"/>
    <mergeCell ref="A3:D3"/>
    <mergeCell ref="A2:D2"/>
    <mergeCell ref="B8:D8"/>
  </mergeCells>
  <phoneticPr fontId="20" type="noConversion"/>
  <printOptions horizontalCentered="1"/>
  <pageMargins left="0.78740157480314965" right="0.19685039370078741" top="0.27559055118110237" bottom="0.39370078740157483" header="0.15748031496062992" footer="0.23622047244094491"/>
  <pageSetup paperSize="9" scale="56" fitToHeight="6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tabColor rgb="FF3DFA0A"/>
  </sheetPr>
  <dimension ref="A1:K89"/>
  <sheetViews>
    <sheetView view="pageBreakPreview" zoomScale="80" zoomScaleNormal="80" zoomScaleSheetLayoutView="80" workbookViewId="0">
      <selection activeCell="A5" sqref="A5:E5"/>
    </sheetView>
  </sheetViews>
  <sheetFormatPr defaultColWidth="8.85546875" defaultRowHeight="18.75"/>
  <cols>
    <col min="1" max="1" width="36" style="436" customWidth="1"/>
    <col min="2" max="2" width="76" style="437" customWidth="1"/>
    <col min="3" max="3" width="18.140625" style="456" hidden="1" customWidth="1"/>
    <col min="4" max="5" width="18.5703125" style="456" customWidth="1"/>
    <col min="6" max="6" width="15.28515625" style="456" customWidth="1"/>
    <col min="7" max="8" width="15.7109375" style="382" customWidth="1"/>
    <col min="9" max="9" width="15.28515625" style="456" customWidth="1"/>
    <col min="10" max="11" width="15.7109375" style="382" customWidth="1"/>
    <col min="12" max="16384" width="8.85546875" style="382"/>
  </cols>
  <sheetData>
    <row r="1" spans="1:11" s="372" customFormat="1">
      <c r="A1" s="1259" t="s">
        <v>151</v>
      </c>
      <c r="B1" s="1259"/>
      <c r="C1" s="1259"/>
      <c r="D1" s="1259"/>
      <c r="E1" s="1256"/>
      <c r="F1" s="464"/>
      <c r="G1" s="390"/>
      <c r="H1" s="390"/>
      <c r="I1" s="464"/>
      <c r="J1" s="390"/>
      <c r="K1" s="390"/>
    </row>
    <row r="2" spans="1:11" s="372" customFormat="1">
      <c r="A2" s="1259" t="s">
        <v>266</v>
      </c>
      <c r="B2" s="1259"/>
      <c r="C2" s="1259"/>
      <c r="D2" s="1259"/>
      <c r="E2" s="1256"/>
      <c r="F2" s="464"/>
      <c r="G2" s="390"/>
      <c r="H2" s="390"/>
      <c r="I2" s="464"/>
      <c r="J2" s="390"/>
      <c r="K2" s="390"/>
    </row>
    <row r="3" spans="1:11" s="372" customFormat="1">
      <c r="A3" s="1259" t="s">
        <v>123</v>
      </c>
      <c r="B3" s="1259"/>
      <c r="C3" s="1259"/>
      <c r="D3" s="1259"/>
      <c r="E3" s="1256"/>
      <c r="F3" s="464"/>
      <c r="G3" s="390"/>
      <c r="H3" s="390"/>
      <c r="I3" s="464"/>
      <c r="J3" s="390"/>
      <c r="K3" s="390"/>
    </row>
    <row r="4" spans="1:11" s="372" customFormat="1">
      <c r="A4" s="1235" t="s">
        <v>267</v>
      </c>
      <c r="B4" s="1235"/>
      <c r="C4" s="1235"/>
      <c r="D4" s="1235"/>
      <c r="E4" s="1256"/>
      <c r="F4" s="464"/>
      <c r="G4" s="390"/>
      <c r="H4" s="390"/>
      <c r="I4" s="464"/>
      <c r="J4" s="390"/>
      <c r="K4" s="390"/>
    </row>
    <row r="5" spans="1:11" ht="15.75">
      <c r="A5" s="1235" t="s">
        <v>132</v>
      </c>
      <c r="B5" s="1235"/>
      <c r="C5" s="1235"/>
      <c r="D5" s="1235"/>
      <c r="E5" s="1256"/>
      <c r="F5" s="442"/>
      <c r="G5" s="442"/>
      <c r="I5" s="442"/>
      <c r="J5" s="442"/>
    </row>
    <row r="6" spans="1:11">
      <c r="A6" s="1257"/>
      <c r="B6" s="1257"/>
      <c r="C6" s="1257"/>
      <c r="D6" s="1258"/>
      <c r="E6" s="1258"/>
      <c r="F6" s="459"/>
      <c r="I6" s="459"/>
    </row>
    <row r="7" spans="1:11" s="383" customFormat="1">
      <c r="A7" s="1242" t="s">
        <v>512</v>
      </c>
      <c r="B7" s="1242"/>
      <c r="C7" s="1242"/>
      <c r="D7" s="1242"/>
      <c r="E7" s="1251"/>
      <c r="F7" s="463"/>
      <c r="I7" s="463"/>
    </row>
    <row r="8" spans="1:11" s="383" customFormat="1">
      <c r="A8" s="1255"/>
      <c r="B8" s="1255"/>
      <c r="C8" s="1255"/>
      <c r="D8" s="595"/>
      <c r="E8" s="595"/>
      <c r="F8" s="459"/>
      <c r="I8" s="459"/>
    </row>
    <row r="9" spans="1:11">
      <c r="C9" s="1252" t="s">
        <v>146</v>
      </c>
      <c r="D9" s="1252"/>
      <c r="E9" s="1253"/>
      <c r="F9" s="466"/>
      <c r="I9" s="466"/>
    </row>
    <row r="10" spans="1:11" s="384" customFormat="1" ht="56.25">
      <c r="A10" s="636" t="s">
        <v>388</v>
      </c>
      <c r="B10" s="637" t="s">
        <v>64</v>
      </c>
      <c r="C10" s="638" t="s">
        <v>389</v>
      </c>
      <c r="D10" s="639" t="s">
        <v>513</v>
      </c>
      <c r="E10" s="690" t="s">
        <v>331</v>
      </c>
      <c r="F10" s="1254"/>
      <c r="G10" s="1254"/>
      <c r="H10" s="1254"/>
      <c r="I10" s="1254"/>
      <c r="J10" s="1254"/>
      <c r="K10" s="1254"/>
    </row>
    <row r="11" spans="1:11" s="959" customFormat="1">
      <c r="A11" s="640"/>
      <c r="B11" s="640" t="s">
        <v>390</v>
      </c>
      <c r="C11" s="640"/>
      <c r="D11" s="953">
        <f>+D12+D64</f>
        <v>1139542</v>
      </c>
      <c r="E11" s="957">
        <f>+E12+E64</f>
        <v>1128038</v>
      </c>
      <c r="F11" s="958"/>
      <c r="G11" s="958"/>
      <c r="H11" s="958"/>
      <c r="I11" s="958"/>
      <c r="J11" s="958"/>
      <c r="K11" s="958"/>
    </row>
    <row r="12" spans="1:11" s="962" customFormat="1">
      <c r="A12" s="641" t="s">
        <v>606</v>
      </c>
      <c r="B12" s="954" t="s">
        <v>65</v>
      </c>
      <c r="C12" s="641">
        <v>1</v>
      </c>
      <c r="D12" s="955">
        <f>D13+D18+D22+D30+D33+D41+D45+D53+D59</f>
        <v>808373</v>
      </c>
      <c r="E12" s="960">
        <f>E13+E18+E22+E30+E33+E41+E45+E53+E59</f>
        <v>815218</v>
      </c>
      <c r="F12" s="961"/>
      <c r="G12" s="961"/>
      <c r="H12" s="961"/>
      <c r="I12" s="961"/>
      <c r="J12" s="961"/>
      <c r="K12" s="961"/>
    </row>
    <row r="13" spans="1:11">
      <c r="A13" s="643" t="s">
        <v>66</v>
      </c>
      <c r="B13" s="644" t="s">
        <v>67</v>
      </c>
      <c r="C13" s="643">
        <v>2</v>
      </c>
      <c r="D13" s="645">
        <f>+D14</f>
        <v>131650</v>
      </c>
      <c r="E13" s="645">
        <f>+E14</f>
        <v>135810</v>
      </c>
      <c r="F13" s="467"/>
      <c r="H13" s="484"/>
      <c r="I13" s="467"/>
      <c r="K13" s="484"/>
    </row>
    <row r="14" spans="1:11">
      <c r="A14" s="646" t="s">
        <v>68</v>
      </c>
      <c r="B14" s="647" t="s">
        <v>69</v>
      </c>
      <c r="C14" s="646">
        <v>3</v>
      </c>
      <c r="D14" s="648">
        <f>SUM(D15:D17)</f>
        <v>131650</v>
      </c>
      <c r="E14" s="648">
        <f>SUM(E15:E17)</f>
        <v>135810</v>
      </c>
      <c r="F14" s="468"/>
      <c r="I14" s="468"/>
    </row>
    <row r="15" spans="1:11" ht="93.75">
      <c r="A15" s="649" t="s">
        <v>70</v>
      </c>
      <c r="B15" s="650" t="s">
        <v>391</v>
      </c>
      <c r="C15" s="649">
        <v>4</v>
      </c>
      <c r="D15" s="608">
        <v>130806</v>
      </c>
      <c r="E15" s="608">
        <v>134966</v>
      </c>
      <c r="F15" s="469"/>
      <c r="G15" s="458"/>
      <c r="H15" s="458"/>
      <c r="I15" s="469"/>
      <c r="J15" s="458"/>
      <c r="K15" s="458"/>
    </row>
    <row r="16" spans="1:11" s="385" customFormat="1" ht="131.25" hidden="1">
      <c r="A16" s="649" t="s">
        <v>392</v>
      </c>
      <c r="B16" s="650" t="s">
        <v>393</v>
      </c>
      <c r="C16" s="649">
        <v>4</v>
      </c>
      <c r="D16" s="651"/>
      <c r="E16" s="651"/>
      <c r="F16" s="469"/>
      <c r="I16" s="469"/>
    </row>
    <row r="17" spans="1:9" s="385" customFormat="1" ht="56.25">
      <c r="A17" s="649" t="s">
        <v>177</v>
      </c>
      <c r="B17" s="650" t="s">
        <v>394</v>
      </c>
      <c r="C17" s="649">
        <v>4</v>
      </c>
      <c r="D17" s="609">
        <v>844</v>
      </c>
      <c r="E17" s="609">
        <v>844</v>
      </c>
      <c r="F17" s="469"/>
      <c r="I17" s="469"/>
    </row>
    <row r="18" spans="1:9">
      <c r="A18" s="643" t="s">
        <v>395</v>
      </c>
      <c r="B18" s="652" t="s">
        <v>531</v>
      </c>
      <c r="C18" s="643">
        <v>2</v>
      </c>
      <c r="D18" s="645">
        <f>+D19</f>
        <v>68835</v>
      </c>
      <c r="E18" s="645">
        <f>+E19</f>
        <v>71520</v>
      </c>
      <c r="F18" s="470"/>
      <c r="I18" s="470"/>
    </row>
    <row r="19" spans="1:9">
      <c r="A19" s="646" t="s">
        <v>396</v>
      </c>
      <c r="B19" s="647" t="s">
        <v>532</v>
      </c>
      <c r="C19" s="646">
        <v>3</v>
      </c>
      <c r="D19" s="648">
        <f>SUM(D20:D21)</f>
        <v>68835</v>
      </c>
      <c r="E19" s="648">
        <f>SUM(E20:E21)</f>
        <v>71520</v>
      </c>
      <c r="F19" s="468"/>
      <c r="I19" s="468"/>
    </row>
    <row r="20" spans="1:9" s="393" customFormat="1">
      <c r="A20" s="649" t="s">
        <v>397</v>
      </c>
      <c r="B20" s="650" t="s">
        <v>532</v>
      </c>
      <c r="C20" s="649">
        <v>4</v>
      </c>
      <c r="D20" s="609">
        <v>68835</v>
      </c>
      <c r="E20" s="609">
        <v>71520</v>
      </c>
      <c r="F20" s="469"/>
      <c r="I20" s="469"/>
    </row>
    <row r="21" spans="1:9" ht="37.5" hidden="1">
      <c r="A21" s="649" t="s">
        <v>398</v>
      </c>
      <c r="B21" s="650" t="s">
        <v>399</v>
      </c>
      <c r="C21" s="649">
        <v>4</v>
      </c>
      <c r="D21" s="651"/>
      <c r="E21" s="651"/>
      <c r="F21" s="470"/>
      <c r="I21" s="470"/>
    </row>
    <row r="22" spans="1:9">
      <c r="A22" s="643" t="s">
        <v>607</v>
      </c>
      <c r="B22" s="652" t="s">
        <v>608</v>
      </c>
      <c r="C22" s="643">
        <v>2</v>
      </c>
      <c r="D22" s="645">
        <f>+D23+D25</f>
        <v>604288</v>
      </c>
      <c r="E22" s="645">
        <f>+E23+E25</f>
        <v>604288</v>
      </c>
      <c r="F22" s="468"/>
      <c r="I22" s="468"/>
    </row>
    <row r="23" spans="1:9" s="393" customFormat="1">
      <c r="A23" s="646" t="s">
        <v>609</v>
      </c>
      <c r="B23" s="647" t="s">
        <v>610</v>
      </c>
      <c r="C23" s="646">
        <v>3</v>
      </c>
      <c r="D23" s="648">
        <f>+D24</f>
        <v>35900</v>
      </c>
      <c r="E23" s="648">
        <f>+E24</f>
        <v>35900</v>
      </c>
      <c r="F23" s="469"/>
      <c r="I23" s="469"/>
    </row>
    <row r="24" spans="1:9" ht="56.25">
      <c r="A24" s="649" t="s">
        <v>611</v>
      </c>
      <c r="B24" s="650" t="s">
        <v>147</v>
      </c>
      <c r="C24" s="649">
        <v>4</v>
      </c>
      <c r="D24" s="608">
        <v>35900</v>
      </c>
      <c r="E24" s="608">
        <v>35900</v>
      </c>
      <c r="F24" s="467"/>
      <c r="I24" s="467"/>
    </row>
    <row r="25" spans="1:9">
      <c r="A25" s="646" t="s">
        <v>612</v>
      </c>
      <c r="B25" s="647" t="s">
        <v>613</v>
      </c>
      <c r="C25" s="646">
        <v>3</v>
      </c>
      <c r="D25" s="648">
        <f>+D26+D28</f>
        <v>568388</v>
      </c>
      <c r="E25" s="648">
        <f>+E26+E28</f>
        <v>568388</v>
      </c>
      <c r="F25" s="468"/>
      <c r="I25" s="468"/>
    </row>
    <row r="26" spans="1:9">
      <c r="A26" s="649" t="s">
        <v>211</v>
      </c>
      <c r="B26" s="650" t="s">
        <v>212</v>
      </c>
      <c r="C26" s="649">
        <v>4</v>
      </c>
      <c r="D26" s="653">
        <f>+D27</f>
        <v>369450</v>
      </c>
      <c r="E26" s="653">
        <f>+E27</f>
        <v>369450</v>
      </c>
      <c r="F26" s="469"/>
      <c r="I26" s="469"/>
    </row>
    <row r="27" spans="1:9" ht="37.5">
      <c r="A27" s="654" t="s">
        <v>149</v>
      </c>
      <c r="B27" s="655" t="s">
        <v>400</v>
      </c>
      <c r="C27" s="654">
        <v>5</v>
      </c>
      <c r="D27" s="608">
        <v>369450</v>
      </c>
      <c r="E27" s="608">
        <v>369450</v>
      </c>
      <c r="F27" s="468"/>
      <c r="I27" s="468"/>
    </row>
    <row r="28" spans="1:9">
      <c r="A28" s="649" t="s">
        <v>213</v>
      </c>
      <c r="B28" s="650" t="s">
        <v>214</v>
      </c>
      <c r="C28" s="649">
        <v>4</v>
      </c>
      <c r="D28" s="653">
        <f>+D29</f>
        <v>198938</v>
      </c>
      <c r="E28" s="653">
        <f>+E29</f>
        <v>198938</v>
      </c>
      <c r="F28" s="471"/>
      <c r="I28" s="471"/>
    </row>
    <row r="29" spans="1:9" s="394" customFormat="1" ht="37.5">
      <c r="A29" s="654" t="s">
        <v>148</v>
      </c>
      <c r="B29" s="655" t="s">
        <v>215</v>
      </c>
      <c r="C29" s="654">
        <v>5</v>
      </c>
      <c r="D29" s="608">
        <v>198938</v>
      </c>
      <c r="E29" s="608">
        <v>198938</v>
      </c>
      <c r="F29" s="472"/>
      <c r="I29" s="472"/>
    </row>
    <row r="30" spans="1:9" s="393" customFormat="1" hidden="1">
      <c r="A30" s="643" t="s">
        <v>71</v>
      </c>
      <c r="B30" s="652" t="s">
        <v>72</v>
      </c>
      <c r="C30" s="643">
        <v>2</v>
      </c>
      <c r="D30" s="645">
        <f>+D31</f>
        <v>0</v>
      </c>
      <c r="E30" s="645">
        <f>+E31</f>
        <v>0</v>
      </c>
      <c r="F30" s="471"/>
      <c r="I30" s="471"/>
    </row>
    <row r="31" spans="1:9" ht="56.25" hidden="1">
      <c r="A31" s="646" t="s">
        <v>614</v>
      </c>
      <c r="B31" s="647" t="s">
        <v>615</v>
      </c>
      <c r="C31" s="646">
        <v>3</v>
      </c>
      <c r="D31" s="648">
        <f>+D32</f>
        <v>0</v>
      </c>
      <c r="E31" s="648">
        <f>+E32</f>
        <v>0</v>
      </c>
      <c r="F31" s="472"/>
      <c r="I31" s="472"/>
    </row>
    <row r="32" spans="1:9" ht="93.75" hidden="1">
      <c r="A32" s="649" t="s">
        <v>616</v>
      </c>
      <c r="B32" s="650" t="s">
        <v>617</v>
      </c>
      <c r="C32" s="649">
        <v>4</v>
      </c>
      <c r="D32" s="651"/>
      <c r="E32" s="651"/>
      <c r="F32" s="467"/>
      <c r="I32" s="467"/>
    </row>
    <row r="33" spans="1:9" ht="56.25" hidden="1">
      <c r="A33" s="643" t="s">
        <v>73</v>
      </c>
      <c r="B33" s="652" t="s">
        <v>618</v>
      </c>
      <c r="C33" s="643">
        <v>2</v>
      </c>
      <c r="D33" s="645">
        <f>+D34</f>
        <v>0</v>
      </c>
      <c r="E33" s="645">
        <f>+E34</f>
        <v>0</v>
      </c>
      <c r="F33" s="473"/>
      <c r="I33" s="473"/>
    </row>
    <row r="34" spans="1:9" ht="112.5" hidden="1">
      <c r="A34" s="646" t="s">
        <v>74</v>
      </c>
      <c r="B34" s="647" t="s">
        <v>348</v>
      </c>
      <c r="C34" s="646">
        <v>3</v>
      </c>
      <c r="D34" s="648">
        <f>+D35+D37+D39</f>
        <v>0</v>
      </c>
      <c r="E34" s="648">
        <f>+E35+E37+E39</f>
        <v>0</v>
      </c>
      <c r="F34" s="469"/>
      <c r="I34" s="469"/>
    </row>
    <row r="35" spans="1:9" ht="93.75" hidden="1">
      <c r="A35" s="649" t="s">
        <v>401</v>
      </c>
      <c r="B35" s="650" t="s">
        <v>349</v>
      </c>
      <c r="C35" s="649">
        <v>4</v>
      </c>
      <c r="D35" s="653">
        <f>+D36</f>
        <v>0</v>
      </c>
      <c r="E35" s="653">
        <f>+E36</f>
        <v>0</v>
      </c>
      <c r="F35" s="467"/>
      <c r="I35" s="467"/>
    </row>
    <row r="36" spans="1:9" ht="93.75" hidden="1">
      <c r="A36" s="654" t="s">
        <v>83</v>
      </c>
      <c r="B36" s="655" t="s">
        <v>402</v>
      </c>
      <c r="C36" s="654">
        <v>5</v>
      </c>
      <c r="D36" s="609">
        <v>0</v>
      </c>
      <c r="E36" s="609">
        <v>0</v>
      </c>
      <c r="F36" s="468"/>
      <c r="I36" s="468"/>
    </row>
    <row r="37" spans="1:9" ht="112.5" hidden="1">
      <c r="A37" s="649" t="s">
        <v>403</v>
      </c>
      <c r="B37" s="650" t="s">
        <v>533</v>
      </c>
      <c r="C37" s="649">
        <v>4</v>
      </c>
      <c r="D37" s="653">
        <f>+D38</f>
        <v>0</v>
      </c>
      <c r="E37" s="653">
        <f>+E38</f>
        <v>0</v>
      </c>
      <c r="F37" s="471"/>
      <c r="I37" s="471"/>
    </row>
    <row r="38" spans="1:9" ht="93.75" hidden="1">
      <c r="A38" s="654" t="s">
        <v>404</v>
      </c>
      <c r="B38" s="655" t="s">
        <v>405</v>
      </c>
      <c r="C38" s="654">
        <v>5</v>
      </c>
      <c r="D38" s="656"/>
      <c r="E38" s="656"/>
      <c r="F38" s="469"/>
      <c r="I38" s="469"/>
    </row>
    <row r="39" spans="1:9" ht="56.25" hidden="1">
      <c r="A39" s="649" t="s">
        <v>406</v>
      </c>
      <c r="B39" s="650" t="s">
        <v>407</v>
      </c>
      <c r="C39" s="649">
        <v>4</v>
      </c>
      <c r="D39" s="653">
        <f>+D40</f>
        <v>0</v>
      </c>
      <c r="E39" s="653">
        <f>+E40</f>
        <v>0</v>
      </c>
      <c r="F39" s="471"/>
      <c r="I39" s="471"/>
    </row>
    <row r="40" spans="1:9" ht="37.5" hidden="1">
      <c r="A40" s="654" t="s">
        <v>84</v>
      </c>
      <c r="B40" s="655" t="s">
        <v>185</v>
      </c>
      <c r="C40" s="654">
        <v>5</v>
      </c>
      <c r="D40" s="656"/>
      <c r="E40" s="656"/>
      <c r="F40" s="469"/>
      <c r="I40" s="469"/>
    </row>
    <row r="41" spans="1:9" ht="37.5">
      <c r="A41" s="643" t="s">
        <v>408</v>
      </c>
      <c r="B41" s="652" t="s">
        <v>534</v>
      </c>
      <c r="C41" s="643">
        <v>2</v>
      </c>
      <c r="D41" s="645">
        <f t="shared" ref="D41:E43" si="0">+D42</f>
        <v>3600</v>
      </c>
      <c r="E41" s="645">
        <f t="shared" si="0"/>
        <v>3600</v>
      </c>
      <c r="F41" s="470"/>
      <c r="I41" s="470"/>
    </row>
    <row r="42" spans="1:9">
      <c r="A42" s="1146" t="s">
        <v>283</v>
      </c>
      <c r="B42" s="1147" t="s">
        <v>284</v>
      </c>
      <c r="C42" s="646">
        <v>3</v>
      </c>
      <c r="D42" s="648">
        <f t="shared" si="0"/>
        <v>3600</v>
      </c>
      <c r="E42" s="648">
        <f t="shared" si="0"/>
        <v>3600</v>
      </c>
      <c r="F42" s="468"/>
      <c r="I42" s="468"/>
    </row>
    <row r="43" spans="1:9" s="959" customFormat="1">
      <c r="A43" s="1148" t="s">
        <v>286</v>
      </c>
      <c r="B43" s="1149" t="s">
        <v>285</v>
      </c>
      <c r="C43" s="649">
        <v>4</v>
      </c>
      <c r="D43" s="653">
        <f t="shared" si="0"/>
        <v>3600</v>
      </c>
      <c r="E43" s="653">
        <f t="shared" si="0"/>
        <v>3600</v>
      </c>
      <c r="F43" s="470"/>
      <c r="I43" s="470"/>
    </row>
    <row r="44" spans="1:9" ht="37.5">
      <c r="A44" s="1150" t="s">
        <v>156</v>
      </c>
      <c r="B44" s="1151" t="s">
        <v>193</v>
      </c>
      <c r="C44" s="654">
        <v>5</v>
      </c>
      <c r="D44" s="656">
        <v>3600</v>
      </c>
      <c r="E44" s="656">
        <v>3600</v>
      </c>
      <c r="F44" s="467"/>
      <c r="I44" s="467"/>
    </row>
    <row r="45" spans="1:9" ht="37.5" hidden="1">
      <c r="A45" s="643" t="s">
        <v>75</v>
      </c>
      <c r="B45" s="652" t="s">
        <v>76</v>
      </c>
      <c r="C45" s="643">
        <v>2</v>
      </c>
      <c r="D45" s="645">
        <f>+D46+D50</f>
        <v>0</v>
      </c>
      <c r="E45" s="645">
        <f>+E46+E50</f>
        <v>0</v>
      </c>
      <c r="F45" s="468"/>
      <c r="I45" s="468"/>
    </row>
    <row r="46" spans="1:9" ht="112.5" hidden="1">
      <c r="A46" s="646" t="s">
        <v>413</v>
      </c>
      <c r="B46" s="647" t="s">
        <v>414</v>
      </c>
      <c r="C46" s="646">
        <v>3</v>
      </c>
      <c r="D46" s="648">
        <f>+D47</f>
        <v>0</v>
      </c>
      <c r="E46" s="648">
        <f>+E47</f>
        <v>0</v>
      </c>
      <c r="F46" s="471"/>
      <c r="I46" s="471"/>
    </row>
    <row r="47" spans="1:9" s="959" customFormat="1" ht="112.5" hidden="1">
      <c r="A47" s="649" t="s">
        <v>415</v>
      </c>
      <c r="B47" s="650" t="s">
        <v>416</v>
      </c>
      <c r="C47" s="649">
        <v>4</v>
      </c>
      <c r="D47" s="653">
        <f>SUM(D48:D49)</f>
        <v>0</v>
      </c>
      <c r="E47" s="653">
        <f>SUM(E48:E49)</f>
        <v>0</v>
      </c>
      <c r="F47" s="470"/>
      <c r="I47" s="470"/>
    </row>
    <row r="48" spans="1:9" ht="112.5" hidden="1">
      <c r="A48" s="654" t="s">
        <v>159</v>
      </c>
      <c r="B48" s="655" t="s">
        <v>196</v>
      </c>
      <c r="C48" s="654">
        <v>5</v>
      </c>
      <c r="D48" s="656"/>
      <c r="E48" s="656"/>
      <c r="F48" s="470"/>
      <c r="I48" s="470"/>
    </row>
    <row r="49" spans="1:9" ht="112.5" hidden="1">
      <c r="A49" s="654" t="s">
        <v>160</v>
      </c>
      <c r="B49" s="655" t="s">
        <v>197</v>
      </c>
      <c r="C49" s="654">
        <v>5</v>
      </c>
      <c r="D49" s="656"/>
      <c r="E49" s="656"/>
      <c r="F49" s="468"/>
      <c r="I49" s="468"/>
    </row>
    <row r="50" spans="1:9" ht="37.5" hidden="1">
      <c r="A50" s="646" t="s">
        <v>77</v>
      </c>
      <c r="B50" s="647" t="s">
        <v>417</v>
      </c>
      <c r="C50" s="646">
        <v>3</v>
      </c>
      <c r="D50" s="648">
        <f>+D51</f>
        <v>0</v>
      </c>
      <c r="E50" s="648">
        <f>+E51</f>
        <v>0</v>
      </c>
      <c r="F50" s="469"/>
      <c r="I50" s="469"/>
    </row>
    <row r="51" spans="1:9" ht="56.25" hidden="1">
      <c r="A51" s="649" t="s">
        <v>418</v>
      </c>
      <c r="B51" s="650" t="s">
        <v>419</v>
      </c>
      <c r="C51" s="649">
        <v>4</v>
      </c>
      <c r="D51" s="653">
        <f>+D52</f>
        <v>0</v>
      </c>
      <c r="E51" s="653">
        <f>+E52</f>
        <v>0</v>
      </c>
      <c r="F51" s="474"/>
      <c r="I51" s="474"/>
    </row>
    <row r="52" spans="1:9" s="432" customFormat="1" ht="75" hidden="1">
      <c r="A52" s="654" t="s">
        <v>420</v>
      </c>
      <c r="B52" s="655" t="s">
        <v>201</v>
      </c>
      <c r="C52" s="654">
        <v>5</v>
      </c>
      <c r="D52" s="656"/>
      <c r="E52" s="656"/>
      <c r="F52" s="475"/>
      <c r="I52" s="475"/>
    </row>
    <row r="53" spans="1:9" hidden="1">
      <c r="A53" s="643" t="s">
        <v>538</v>
      </c>
      <c r="B53" s="652" t="s">
        <v>536</v>
      </c>
      <c r="C53" s="643">
        <v>2</v>
      </c>
      <c r="D53" s="645">
        <f>+D54+D57</f>
        <v>0</v>
      </c>
      <c r="E53" s="645">
        <f>+E54+E57</f>
        <v>0</v>
      </c>
      <c r="F53" s="476"/>
      <c r="I53" s="476"/>
    </row>
    <row r="54" spans="1:9" s="432" customFormat="1" ht="37.5" hidden="1">
      <c r="A54" s="646" t="s">
        <v>421</v>
      </c>
      <c r="B54" s="647" t="s">
        <v>422</v>
      </c>
      <c r="C54" s="646">
        <v>3</v>
      </c>
      <c r="D54" s="648">
        <f>+D55</f>
        <v>0</v>
      </c>
      <c r="E54" s="648">
        <f>+E55</f>
        <v>0</v>
      </c>
      <c r="F54" s="473"/>
      <c r="I54" s="473"/>
    </row>
    <row r="55" spans="1:9" s="959" customFormat="1" ht="56.25" hidden="1">
      <c r="A55" s="649" t="s">
        <v>423</v>
      </c>
      <c r="B55" s="650" t="s">
        <v>424</v>
      </c>
      <c r="C55" s="649">
        <v>4</v>
      </c>
      <c r="D55" s="653">
        <f>+D56</f>
        <v>0</v>
      </c>
      <c r="E55" s="653">
        <f>+E56</f>
        <v>0</v>
      </c>
      <c r="F55" s="470"/>
      <c r="I55" s="470"/>
    </row>
    <row r="56" spans="1:9" ht="75" hidden="1">
      <c r="A56" s="654" t="s">
        <v>544</v>
      </c>
      <c r="B56" s="655" t="s">
        <v>204</v>
      </c>
      <c r="C56" s="654">
        <v>5</v>
      </c>
      <c r="D56" s="656"/>
      <c r="E56" s="656"/>
      <c r="F56" s="473"/>
      <c r="I56" s="473"/>
    </row>
    <row r="57" spans="1:9" ht="56.25" hidden="1">
      <c r="A57" s="646" t="s">
        <v>539</v>
      </c>
      <c r="B57" s="647" t="s">
        <v>537</v>
      </c>
      <c r="C57" s="646">
        <v>3</v>
      </c>
      <c r="D57" s="648">
        <f>+D58</f>
        <v>0</v>
      </c>
      <c r="E57" s="648">
        <f>+E58</f>
        <v>0</v>
      </c>
      <c r="F57" s="469"/>
      <c r="I57" s="469"/>
    </row>
    <row r="58" spans="1:9" ht="75" hidden="1">
      <c r="A58" s="649" t="s">
        <v>546</v>
      </c>
      <c r="B58" s="650" t="s">
        <v>206</v>
      </c>
      <c r="C58" s="649">
        <v>4</v>
      </c>
      <c r="D58" s="651"/>
      <c r="E58" s="651"/>
      <c r="F58" s="476"/>
      <c r="I58" s="476"/>
    </row>
    <row r="59" spans="1:9" hidden="1">
      <c r="A59" s="643" t="s">
        <v>425</v>
      </c>
      <c r="B59" s="652" t="s">
        <v>426</v>
      </c>
      <c r="C59" s="643">
        <v>2</v>
      </c>
      <c r="D59" s="645">
        <f>+D60+D62</f>
        <v>0</v>
      </c>
      <c r="E59" s="645">
        <f>+E60+E62</f>
        <v>0</v>
      </c>
      <c r="F59" s="473"/>
      <c r="I59" s="473"/>
    </row>
    <row r="60" spans="1:9" hidden="1">
      <c r="A60" s="646" t="s">
        <v>427</v>
      </c>
      <c r="B60" s="647" t="s">
        <v>428</v>
      </c>
      <c r="C60" s="646">
        <v>3</v>
      </c>
      <c r="D60" s="648">
        <f>+D61</f>
        <v>0</v>
      </c>
      <c r="E60" s="648">
        <f>+E61</f>
        <v>0</v>
      </c>
      <c r="F60" s="469"/>
      <c r="I60" s="469"/>
    </row>
    <row r="61" spans="1:9" ht="37.5" hidden="1">
      <c r="A61" s="649" t="s">
        <v>429</v>
      </c>
      <c r="B61" s="650" t="s">
        <v>207</v>
      </c>
      <c r="C61" s="649">
        <v>4</v>
      </c>
      <c r="D61" s="651"/>
      <c r="E61" s="651"/>
    </row>
    <row r="62" spans="1:9" hidden="1">
      <c r="A62" s="646" t="s">
        <v>430</v>
      </c>
      <c r="B62" s="647" t="s">
        <v>431</v>
      </c>
      <c r="C62" s="646">
        <v>3</v>
      </c>
      <c r="D62" s="648">
        <f>+D63</f>
        <v>0</v>
      </c>
      <c r="E62" s="648">
        <f>+E63</f>
        <v>0</v>
      </c>
    </row>
    <row r="63" spans="1:9" hidden="1">
      <c r="A63" s="649" t="s">
        <v>432</v>
      </c>
      <c r="B63" s="650" t="s">
        <v>209</v>
      </c>
      <c r="C63" s="649">
        <v>4</v>
      </c>
      <c r="D63" s="651"/>
      <c r="E63" s="651"/>
    </row>
    <row r="64" spans="1:9" s="962" customFormat="1">
      <c r="A64" s="641" t="s">
        <v>604</v>
      </c>
      <c r="B64" s="954" t="s">
        <v>619</v>
      </c>
      <c r="C64" s="641">
        <v>1</v>
      </c>
      <c r="D64" s="955">
        <f>+D65+D84+D87</f>
        <v>331169</v>
      </c>
      <c r="E64" s="955">
        <f>+E65+E84+E87</f>
        <v>312820</v>
      </c>
      <c r="F64" s="963"/>
      <c r="I64" s="963"/>
    </row>
    <row r="65" spans="1:9" ht="56.25">
      <c r="A65" s="643" t="s">
        <v>605</v>
      </c>
      <c r="B65" s="652" t="s">
        <v>433</v>
      </c>
      <c r="C65" s="643">
        <v>2</v>
      </c>
      <c r="D65" s="645">
        <f>+D66+D71+D78+D81</f>
        <v>331169</v>
      </c>
      <c r="E65" s="645">
        <f>+E66+E71+E78+E81</f>
        <v>312820</v>
      </c>
    </row>
    <row r="66" spans="1:9" ht="37.5">
      <c r="A66" s="646" t="s">
        <v>434</v>
      </c>
      <c r="B66" s="647" t="s">
        <v>435</v>
      </c>
      <c r="C66" s="646">
        <v>3</v>
      </c>
      <c r="D66" s="648">
        <f>+D67+D69</f>
        <v>240981</v>
      </c>
      <c r="E66" s="648">
        <f>+E67+E69</f>
        <v>219074</v>
      </c>
    </row>
    <row r="67" spans="1:9" s="959" customFormat="1" ht="56.25">
      <c r="A67" s="1148" t="s">
        <v>289</v>
      </c>
      <c r="B67" s="1149" t="s">
        <v>287</v>
      </c>
      <c r="C67" s="649">
        <v>4</v>
      </c>
      <c r="D67" s="653">
        <f>+D68</f>
        <v>240981</v>
      </c>
      <c r="E67" s="653">
        <f>+E68</f>
        <v>219074</v>
      </c>
      <c r="F67" s="964"/>
      <c r="I67" s="964"/>
    </row>
    <row r="68" spans="1:9" ht="56.25">
      <c r="A68" s="1150" t="s">
        <v>290</v>
      </c>
      <c r="B68" s="1151" t="s">
        <v>288</v>
      </c>
      <c r="C68" s="654">
        <v>5</v>
      </c>
      <c r="D68" s="656">
        <v>240981</v>
      </c>
      <c r="E68" s="656">
        <v>219074</v>
      </c>
    </row>
    <row r="69" spans="1:9" s="959" customFormat="1" ht="37.5" hidden="1">
      <c r="A69" s="649" t="s">
        <v>436</v>
      </c>
      <c r="B69" s="650" t="s">
        <v>437</v>
      </c>
      <c r="C69" s="649">
        <v>4</v>
      </c>
      <c r="D69" s="653">
        <f>+D70</f>
        <v>0</v>
      </c>
      <c r="E69" s="653">
        <f>+E70</f>
        <v>0</v>
      </c>
      <c r="F69" s="964"/>
      <c r="I69" s="964"/>
    </row>
    <row r="70" spans="1:9" ht="37.5" hidden="1">
      <c r="A70" s="654" t="s">
        <v>438</v>
      </c>
      <c r="B70" s="655" t="s">
        <v>439</v>
      </c>
      <c r="C70" s="654">
        <v>5</v>
      </c>
      <c r="D70" s="656">
        <v>0</v>
      </c>
      <c r="E70" s="656">
        <v>0</v>
      </c>
    </row>
    <row r="71" spans="1:9" ht="37.5" hidden="1">
      <c r="A71" s="646" t="s">
        <v>440</v>
      </c>
      <c r="B71" s="647" t="s">
        <v>441</v>
      </c>
      <c r="C71" s="646">
        <v>3</v>
      </c>
      <c r="D71" s="648">
        <f>+D72+D74+D76</f>
        <v>0</v>
      </c>
      <c r="E71" s="648">
        <f>+E72+E74+E76</f>
        <v>0</v>
      </c>
    </row>
    <row r="72" spans="1:9" s="959" customFormat="1" ht="56.25" hidden="1">
      <c r="A72" s="649" t="s">
        <v>442</v>
      </c>
      <c r="B72" s="650" t="s">
        <v>443</v>
      </c>
      <c r="C72" s="649">
        <v>4</v>
      </c>
      <c r="D72" s="653">
        <f>+D73</f>
        <v>0</v>
      </c>
      <c r="E72" s="653">
        <f>+E73</f>
        <v>0</v>
      </c>
      <c r="F72" s="964"/>
      <c r="I72" s="964"/>
    </row>
    <row r="73" spans="1:9" ht="75" hidden="1">
      <c r="A73" s="654" t="s">
        <v>444</v>
      </c>
      <c r="B73" s="655" t="s">
        <v>445</v>
      </c>
      <c r="C73" s="654">
        <v>5</v>
      </c>
      <c r="D73" s="656"/>
      <c r="E73" s="656"/>
    </row>
    <row r="74" spans="1:9" s="959" customFormat="1" ht="75" hidden="1">
      <c r="A74" s="649" t="s">
        <v>446</v>
      </c>
      <c r="B74" s="650" t="s">
        <v>447</v>
      </c>
      <c r="C74" s="649">
        <v>4</v>
      </c>
      <c r="D74" s="653">
        <f>+D75</f>
        <v>0</v>
      </c>
      <c r="E74" s="653">
        <f>+E75</f>
        <v>0</v>
      </c>
      <c r="F74" s="964"/>
      <c r="I74" s="964"/>
    </row>
    <row r="75" spans="1:9" ht="75" hidden="1">
      <c r="A75" s="654" t="s">
        <v>448</v>
      </c>
      <c r="B75" s="655" t="s">
        <v>449</v>
      </c>
      <c r="C75" s="654">
        <v>5</v>
      </c>
      <c r="D75" s="656"/>
      <c r="E75" s="656"/>
    </row>
    <row r="76" spans="1:9" s="959" customFormat="1" hidden="1">
      <c r="A76" s="649" t="s">
        <v>450</v>
      </c>
      <c r="B76" s="650" t="s">
        <v>451</v>
      </c>
      <c r="C76" s="649">
        <v>4</v>
      </c>
      <c r="D76" s="653">
        <f>+D77</f>
        <v>0</v>
      </c>
      <c r="E76" s="653">
        <f>+E77</f>
        <v>0</v>
      </c>
      <c r="F76" s="964"/>
      <c r="I76" s="964"/>
    </row>
    <row r="77" spans="1:9" hidden="1">
      <c r="A77" s="654" t="s">
        <v>452</v>
      </c>
      <c r="B77" s="655" t="s">
        <v>453</v>
      </c>
      <c r="C77" s="654">
        <v>5</v>
      </c>
      <c r="D77" s="656">
        <v>0</v>
      </c>
      <c r="E77" s="656">
        <v>0</v>
      </c>
    </row>
    <row r="78" spans="1:9" ht="37.5">
      <c r="A78" s="646" t="s">
        <v>454</v>
      </c>
      <c r="B78" s="647" t="s">
        <v>219</v>
      </c>
      <c r="C78" s="646">
        <v>3</v>
      </c>
      <c r="D78" s="648">
        <f>+D79</f>
        <v>90188</v>
      </c>
      <c r="E78" s="648">
        <f>+E79</f>
        <v>93746</v>
      </c>
    </row>
    <row r="79" spans="1:9" ht="56.25">
      <c r="A79" s="649" t="s">
        <v>455</v>
      </c>
      <c r="B79" s="1149" t="s">
        <v>620</v>
      </c>
      <c r="C79" s="649">
        <v>4</v>
      </c>
      <c r="D79" s="653">
        <f>+D80</f>
        <v>90188</v>
      </c>
      <c r="E79" s="653">
        <f>+E80</f>
        <v>93746</v>
      </c>
    </row>
    <row r="80" spans="1:9" ht="56.25">
      <c r="A80" s="654" t="s">
        <v>456</v>
      </c>
      <c r="B80" s="1151" t="s">
        <v>220</v>
      </c>
      <c r="C80" s="654">
        <v>5</v>
      </c>
      <c r="D80" s="656">
        <v>90188</v>
      </c>
      <c r="E80" s="656">
        <v>93746</v>
      </c>
    </row>
    <row r="81" spans="1:9" hidden="1">
      <c r="A81" s="646" t="s">
        <v>457</v>
      </c>
      <c r="B81" s="647" t="s">
        <v>216</v>
      </c>
      <c r="C81" s="646">
        <v>3</v>
      </c>
      <c r="D81" s="648">
        <f>+D82</f>
        <v>0</v>
      </c>
      <c r="E81" s="648">
        <f>+E82</f>
        <v>0</v>
      </c>
    </row>
    <row r="82" spans="1:9" s="959" customFormat="1" ht="75" hidden="1">
      <c r="A82" s="649" t="s">
        <v>458</v>
      </c>
      <c r="B82" s="650" t="s">
        <v>217</v>
      </c>
      <c r="C82" s="649">
        <v>4</v>
      </c>
      <c r="D82" s="653">
        <f>+D83</f>
        <v>0</v>
      </c>
      <c r="E82" s="653">
        <f>+E83</f>
        <v>0</v>
      </c>
      <c r="F82" s="964"/>
      <c r="I82" s="964"/>
    </row>
    <row r="83" spans="1:9" ht="93.75" hidden="1">
      <c r="A83" s="654" t="s">
        <v>459</v>
      </c>
      <c r="B83" s="655" t="s">
        <v>218</v>
      </c>
      <c r="C83" s="654">
        <v>5</v>
      </c>
      <c r="D83" s="656"/>
      <c r="E83" s="656"/>
    </row>
    <row r="84" spans="1:9" hidden="1">
      <c r="A84" s="643" t="s">
        <v>460</v>
      </c>
      <c r="B84" s="652" t="s">
        <v>461</v>
      </c>
      <c r="C84" s="643">
        <v>2</v>
      </c>
      <c r="D84" s="645">
        <f>+D85</f>
        <v>0</v>
      </c>
      <c r="E84" s="645">
        <f>+E85</f>
        <v>0</v>
      </c>
    </row>
    <row r="85" spans="1:9" ht="37.5" hidden="1">
      <c r="A85" s="646" t="s">
        <v>462</v>
      </c>
      <c r="B85" s="647" t="s">
        <v>463</v>
      </c>
      <c r="C85" s="646">
        <v>3</v>
      </c>
      <c r="D85" s="648">
        <f>+D86</f>
        <v>0</v>
      </c>
      <c r="E85" s="648">
        <f>+E86</f>
        <v>0</v>
      </c>
    </row>
    <row r="86" spans="1:9" ht="37.5" hidden="1">
      <c r="A86" s="649" t="s">
        <v>464</v>
      </c>
      <c r="B86" s="650" t="s">
        <v>463</v>
      </c>
      <c r="C86" s="649">
        <v>4</v>
      </c>
      <c r="D86" s="651"/>
      <c r="E86" s="651"/>
    </row>
    <row r="87" spans="1:9" ht="75" hidden="1">
      <c r="A87" s="643" t="s">
        <v>465</v>
      </c>
      <c r="B87" s="652" t="s">
        <v>466</v>
      </c>
      <c r="C87" s="643">
        <v>2</v>
      </c>
      <c r="D87" s="645">
        <f>+D88</f>
        <v>0</v>
      </c>
      <c r="E87" s="645">
        <f>+E88</f>
        <v>0</v>
      </c>
    </row>
    <row r="88" spans="1:9" ht="56.25" hidden="1">
      <c r="A88" s="646" t="s">
        <v>467</v>
      </c>
      <c r="B88" s="647" t="s">
        <v>468</v>
      </c>
      <c r="C88" s="646">
        <v>3</v>
      </c>
      <c r="D88" s="648">
        <f>+D89</f>
        <v>0</v>
      </c>
      <c r="E88" s="648">
        <f>+E89</f>
        <v>0</v>
      </c>
    </row>
    <row r="89" spans="1:9" ht="56.25" hidden="1">
      <c r="A89" s="649" t="s">
        <v>469</v>
      </c>
      <c r="B89" s="650" t="s">
        <v>470</v>
      </c>
      <c r="C89" s="649">
        <v>4</v>
      </c>
      <c r="D89" s="651"/>
      <c r="E89" s="651"/>
    </row>
  </sheetData>
  <sheetProtection formatRows="0" autoFilter="0"/>
  <autoFilter ref="A10:E89">
    <filterColumn colId="3">
      <filters>
        <filter val="1 139 542,00"/>
        <filter val="130 806,00"/>
        <filter val="131 650,00"/>
        <filter val="198 938,00"/>
        <filter val="240 981,00"/>
        <filter val="3 600,00"/>
        <filter val="331 169,00"/>
        <filter val="35 900,00"/>
        <filter val="369 450,00"/>
        <filter val="568 388,00"/>
        <filter val="604 288,00"/>
        <filter val="68 835,00"/>
        <filter val="808 373,00"/>
        <filter val="844,00"/>
        <filter val="90 188,00"/>
      </filters>
    </filterColumn>
  </autoFilter>
  <mergeCells count="11">
    <mergeCell ref="A1:E1"/>
    <mergeCell ref="A2:E2"/>
    <mergeCell ref="A3:E3"/>
    <mergeCell ref="A4:E4"/>
    <mergeCell ref="A7:E7"/>
    <mergeCell ref="C9:E9"/>
    <mergeCell ref="I10:K10"/>
    <mergeCell ref="A8:C8"/>
    <mergeCell ref="F10:H10"/>
    <mergeCell ref="A5:E5"/>
    <mergeCell ref="A6:E6"/>
  </mergeCells>
  <phoneticPr fontId="20" type="noConversion"/>
  <printOptions horizontalCentered="1"/>
  <pageMargins left="0.51181102362204722" right="0.19685039370078741" top="0.51181102362204722" bottom="0.39370078740157483" header="0.15748031496062992" footer="0.23622047244094491"/>
  <pageSetup paperSize="9" scale="50" fitToWidth="0" fitToHeight="0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tabColor rgb="FF3DFA0A"/>
  </sheetPr>
  <dimension ref="A1:IM199"/>
  <sheetViews>
    <sheetView view="pageBreakPreview" topLeftCell="A150" zoomScale="71" zoomScaleNormal="70" zoomScaleSheetLayoutView="71" workbookViewId="0">
      <selection activeCell="A159" sqref="A159"/>
    </sheetView>
  </sheetViews>
  <sheetFormatPr defaultRowHeight="18.75"/>
  <cols>
    <col min="1" max="1" width="83.42578125" style="12" customWidth="1"/>
    <col min="2" max="2" width="10.42578125" style="1089" bestFit="1" customWidth="1"/>
    <col min="3" max="3" width="11.140625" style="1090" bestFit="1" customWidth="1"/>
    <col min="4" max="6" width="9.7109375" style="366" customWidth="1"/>
    <col min="7" max="7" width="10.5703125" style="1089" customWidth="1"/>
    <col min="8" max="8" width="17.85546875" style="1091" customWidth="1"/>
    <col min="9" max="9" width="21.140625" style="53" customWidth="1"/>
    <col min="10" max="10" width="18.140625" style="53" customWidth="1"/>
    <col min="11" max="36" width="9.140625" style="53"/>
    <col min="37" max="16384" width="9.140625" style="54"/>
  </cols>
  <sheetData>
    <row r="1" spans="1:36" s="1082" customFormat="1" ht="15.75">
      <c r="A1" s="1227" t="s">
        <v>173</v>
      </c>
      <c r="B1" s="1227"/>
      <c r="C1" s="1227"/>
      <c r="D1" s="1227"/>
      <c r="E1" s="1227"/>
      <c r="F1" s="1227"/>
      <c r="G1" s="1227"/>
      <c r="H1" s="1227"/>
    </row>
    <row r="2" spans="1:36" s="1082" customFormat="1" ht="15.75">
      <c r="A2" s="1227" t="s">
        <v>266</v>
      </c>
      <c r="B2" s="1227"/>
      <c r="C2" s="1227"/>
      <c r="D2" s="1227"/>
      <c r="E2" s="1227"/>
      <c r="F2" s="1227"/>
      <c r="G2" s="1227"/>
      <c r="H2" s="1227"/>
    </row>
    <row r="3" spans="1:36" s="1082" customFormat="1" ht="15.75">
      <c r="A3" s="1227" t="s">
        <v>124</v>
      </c>
      <c r="B3" s="1227"/>
      <c r="C3" s="1227"/>
      <c r="D3" s="1227"/>
      <c r="E3" s="1227"/>
      <c r="F3" s="1227"/>
      <c r="G3" s="1227"/>
      <c r="H3" s="1227"/>
    </row>
    <row r="4" spans="1:36" s="1083" customFormat="1" ht="16.5">
      <c r="A4" s="1235" t="s">
        <v>267</v>
      </c>
      <c r="B4" s="1235"/>
      <c r="C4" s="1235"/>
      <c r="D4" s="1235"/>
      <c r="E4" s="1235"/>
      <c r="F4" s="1235"/>
      <c r="G4" s="1235"/>
      <c r="H4" s="1235"/>
    </row>
    <row r="5" spans="1:36" s="1083" customFormat="1" ht="16.5">
      <c r="A5" s="1235" t="s">
        <v>136</v>
      </c>
      <c r="B5" s="1235"/>
      <c r="C5" s="1235"/>
      <c r="D5" s="1235"/>
      <c r="E5" s="1235"/>
      <c r="F5" s="1235"/>
      <c r="G5" s="1235"/>
      <c r="H5" s="1235"/>
    </row>
    <row r="6" spans="1:36" s="1083" customFormat="1" ht="16.5">
      <c r="A6" s="1265"/>
      <c r="B6" s="1265"/>
      <c r="C6" s="1265"/>
      <c r="D6" s="1265"/>
      <c r="E6" s="1265"/>
      <c r="F6" s="1265"/>
      <c r="G6" s="1265"/>
      <c r="H6" s="1266"/>
    </row>
    <row r="7" spans="1:36" s="1083" customFormat="1">
      <c r="A7" s="1263" t="s">
        <v>385</v>
      </c>
      <c r="B7" s="1263"/>
      <c r="C7" s="1263"/>
      <c r="D7" s="1263"/>
      <c r="E7" s="1263"/>
      <c r="F7" s="1264"/>
      <c r="G7" s="1263"/>
      <c r="H7" s="1263"/>
    </row>
    <row r="8" spans="1:36" s="1088" customFormat="1" ht="18">
      <c r="A8" s="378"/>
      <c r="B8" s="1084"/>
      <c r="C8" s="1084"/>
      <c r="D8" s="1084"/>
      <c r="E8" s="1084"/>
      <c r="F8" s="1085"/>
      <c r="G8" s="1086"/>
      <c r="H8" s="1087" t="s">
        <v>146</v>
      </c>
    </row>
    <row r="9" spans="1:36" ht="37.5">
      <c r="A9" s="746" t="s">
        <v>705</v>
      </c>
      <c r="B9" s="742" t="s">
        <v>629</v>
      </c>
      <c r="C9" s="747" t="s">
        <v>630</v>
      </c>
      <c r="D9" s="532"/>
      <c r="E9" s="675" t="s">
        <v>704</v>
      </c>
      <c r="F9" s="659"/>
      <c r="G9" s="588" t="s">
        <v>631</v>
      </c>
      <c r="H9" s="748" t="s">
        <v>384</v>
      </c>
    </row>
    <row r="10" spans="1:36" s="228" customFormat="1">
      <c r="A10" s="220" t="s">
        <v>638</v>
      </c>
      <c r="B10" s="225"/>
      <c r="C10" s="222"/>
      <c r="D10" s="222"/>
      <c r="E10" s="749"/>
      <c r="F10" s="750"/>
      <c r="G10" s="225"/>
      <c r="H10" s="449">
        <f>+H11</f>
        <v>1934760</v>
      </c>
      <c r="I10" s="488">
        <f ca="1">+прил9!I10</f>
        <v>1934760</v>
      </c>
      <c r="J10" s="488">
        <f>+H10-I10</f>
        <v>0</v>
      </c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</row>
    <row r="11" spans="1:36">
      <c r="A11" s="585" t="s">
        <v>522</v>
      </c>
      <c r="B11" s="1075"/>
      <c r="C11" s="1076"/>
      <c r="D11" s="1077"/>
      <c r="E11" s="1078"/>
      <c r="F11" s="1079"/>
      <c r="G11" s="1080"/>
      <c r="H11" s="1081">
        <f>+H12+H60+H67+H91+H117+H130+H157+H150</f>
        <v>1934760</v>
      </c>
    </row>
    <row r="12" spans="1:36" s="228" customFormat="1">
      <c r="A12" s="111" t="s">
        <v>639</v>
      </c>
      <c r="B12" s="161" t="s">
        <v>635</v>
      </c>
      <c r="C12" s="161"/>
      <c r="D12" s="1260"/>
      <c r="E12" s="1261"/>
      <c r="F12" s="1262"/>
      <c r="G12" s="161"/>
      <c r="H12" s="534">
        <f>H13+H18+H24+H38+H33</f>
        <v>613485</v>
      </c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</row>
    <row r="13" spans="1:36" s="228" customFormat="1" ht="37.5">
      <c r="A13" s="57" t="s">
        <v>640</v>
      </c>
      <c r="B13" s="244" t="s">
        <v>635</v>
      </c>
      <c r="C13" s="241" t="s">
        <v>636</v>
      </c>
      <c r="D13" s="241"/>
      <c r="E13" s="612"/>
      <c r="F13" s="663"/>
      <c r="G13" s="244"/>
      <c r="H13" s="537">
        <f>+H14</f>
        <v>187488</v>
      </c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</row>
    <row r="14" spans="1:36" s="772" customFormat="1" ht="37.5">
      <c r="A14" s="767" t="s">
        <v>760</v>
      </c>
      <c r="B14" s="547" t="s">
        <v>635</v>
      </c>
      <c r="C14" s="548" t="s">
        <v>636</v>
      </c>
      <c r="D14" s="768" t="s">
        <v>759</v>
      </c>
      <c r="E14" s="769" t="s">
        <v>357</v>
      </c>
      <c r="F14" s="770" t="s">
        <v>351</v>
      </c>
      <c r="G14" s="547"/>
      <c r="H14" s="771">
        <f>+H15</f>
        <v>187488</v>
      </c>
    </row>
    <row r="15" spans="1:36" s="1021" customFormat="1">
      <c r="A15" s="849" t="s">
        <v>762</v>
      </c>
      <c r="B15" s="569" t="s">
        <v>635</v>
      </c>
      <c r="C15" s="570" t="s">
        <v>636</v>
      </c>
      <c r="D15" s="859" t="s">
        <v>761</v>
      </c>
      <c r="E15" s="860" t="s">
        <v>357</v>
      </c>
      <c r="F15" s="861" t="s">
        <v>354</v>
      </c>
      <c r="G15" s="569"/>
      <c r="H15" s="857">
        <f>+H16</f>
        <v>187488</v>
      </c>
    </row>
    <row r="16" spans="1:36" s="924" customFormat="1" ht="37.5">
      <c r="A16" s="911" t="s">
        <v>716</v>
      </c>
      <c r="B16" s="912" t="s">
        <v>635</v>
      </c>
      <c r="C16" s="913" t="s">
        <v>636</v>
      </c>
      <c r="D16" s="359" t="s">
        <v>761</v>
      </c>
      <c r="E16" s="928" t="s">
        <v>357</v>
      </c>
      <c r="F16" s="909" t="s">
        <v>355</v>
      </c>
      <c r="G16" s="912"/>
      <c r="H16" s="917">
        <f>+H17</f>
        <v>187488</v>
      </c>
    </row>
    <row r="17" spans="1:36" s="255" customFormat="1" ht="81" customHeight="1">
      <c r="A17" s="31" t="s">
        <v>642</v>
      </c>
      <c r="B17" s="443" t="s">
        <v>635</v>
      </c>
      <c r="C17" s="259" t="s">
        <v>636</v>
      </c>
      <c r="D17" s="63" t="s">
        <v>761</v>
      </c>
      <c r="E17" s="680" t="s">
        <v>357</v>
      </c>
      <c r="F17" s="355" t="s">
        <v>355</v>
      </c>
      <c r="G17" s="260" t="s">
        <v>637</v>
      </c>
      <c r="H17" s="972">
        <f ca="1">прил9!I17</f>
        <v>187488</v>
      </c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</row>
    <row r="18" spans="1:36" s="255" customFormat="1" ht="56.25">
      <c r="A18" s="57" t="s">
        <v>652</v>
      </c>
      <c r="B18" s="244" t="s">
        <v>635</v>
      </c>
      <c r="C18" s="240" t="s">
        <v>641</v>
      </c>
      <c r="D18" s="241"/>
      <c r="E18" s="612"/>
      <c r="F18" s="663"/>
      <c r="G18" s="240"/>
      <c r="H18" s="537">
        <f>+H19</f>
        <v>214336</v>
      </c>
      <c r="I18" s="254"/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</row>
    <row r="19" spans="1:36" s="776" customFormat="1" ht="19.5">
      <c r="A19" s="767" t="s">
        <v>764</v>
      </c>
      <c r="B19" s="547" t="s">
        <v>635</v>
      </c>
      <c r="C19" s="548" t="s">
        <v>641</v>
      </c>
      <c r="D19" s="773" t="s">
        <v>763</v>
      </c>
      <c r="E19" s="774" t="s">
        <v>357</v>
      </c>
      <c r="F19" s="775" t="s">
        <v>351</v>
      </c>
      <c r="G19" s="547"/>
      <c r="H19" s="771">
        <f>+H20</f>
        <v>214336</v>
      </c>
    </row>
    <row r="20" spans="1:36" s="1017" customFormat="1" ht="37.5">
      <c r="A20" s="849" t="s">
        <v>766</v>
      </c>
      <c r="B20" s="569" t="s">
        <v>635</v>
      </c>
      <c r="C20" s="570" t="s">
        <v>641</v>
      </c>
      <c r="D20" s="1018" t="s">
        <v>765</v>
      </c>
      <c r="E20" s="1019" t="s">
        <v>357</v>
      </c>
      <c r="F20" s="1020" t="s">
        <v>351</v>
      </c>
      <c r="G20" s="569"/>
      <c r="H20" s="857">
        <f>+H21</f>
        <v>214336</v>
      </c>
    </row>
    <row r="21" spans="1:36" s="924" customFormat="1" ht="37.5">
      <c r="A21" s="911" t="s">
        <v>716</v>
      </c>
      <c r="B21" s="912" t="s">
        <v>635</v>
      </c>
      <c r="C21" s="913" t="s">
        <v>641</v>
      </c>
      <c r="D21" s="942" t="s">
        <v>765</v>
      </c>
      <c r="E21" s="943" t="s">
        <v>357</v>
      </c>
      <c r="F21" s="944" t="s">
        <v>355</v>
      </c>
      <c r="G21" s="912"/>
      <c r="H21" s="917">
        <f>SUM(H22:H23)</f>
        <v>214336</v>
      </c>
    </row>
    <row r="22" spans="1:36" s="254" customFormat="1" ht="75">
      <c r="A22" s="31" t="s">
        <v>642</v>
      </c>
      <c r="B22" s="443" t="s">
        <v>635</v>
      </c>
      <c r="C22" s="259" t="s">
        <v>641</v>
      </c>
      <c r="D22" s="6" t="s">
        <v>765</v>
      </c>
      <c r="E22" s="677" t="s">
        <v>357</v>
      </c>
      <c r="F22" s="665" t="s">
        <v>355</v>
      </c>
      <c r="G22" s="260" t="s">
        <v>637</v>
      </c>
      <c r="H22" s="972">
        <f ca="1">прил9!I22</f>
        <v>214336</v>
      </c>
    </row>
    <row r="23" spans="1:36" s="254" customFormat="1" ht="37.5" hidden="1">
      <c r="A23" s="115" t="s">
        <v>527</v>
      </c>
      <c r="B23" s="443" t="s">
        <v>635</v>
      </c>
      <c r="C23" s="259" t="s">
        <v>641</v>
      </c>
      <c r="D23" s="6" t="s">
        <v>765</v>
      </c>
      <c r="E23" s="677" t="s">
        <v>357</v>
      </c>
      <c r="F23" s="665" t="s">
        <v>355</v>
      </c>
      <c r="G23" s="260" t="s">
        <v>644</v>
      </c>
      <c r="H23" s="972">
        <f ca="1">прил9!I23</f>
        <v>0</v>
      </c>
    </row>
    <row r="24" spans="1:36" s="254" customFormat="1" ht="56.25">
      <c r="A24" s="58" t="s">
        <v>653</v>
      </c>
      <c r="B24" s="263" t="s">
        <v>635</v>
      </c>
      <c r="C24" s="126" t="s">
        <v>647</v>
      </c>
      <c r="D24" s="126"/>
      <c r="E24" s="613"/>
      <c r="F24" s="262"/>
      <c r="G24" s="263"/>
      <c r="H24" s="538">
        <f>+H25+H29</f>
        <v>42670</v>
      </c>
    </row>
    <row r="25" spans="1:36" s="776" customFormat="1" ht="46.5" customHeight="1">
      <c r="A25" s="767" t="s">
        <v>768</v>
      </c>
      <c r="B25" s="547" t="s">
        <v>635</v>
      </c>
      <c r="C25" s="548" t="s">
        <v>647</v>
      </c>
      <c r="D25" s="773" t="s">
        <v>767</v>
      </c>
      <c r="E25" s="774" t="s">
        <v>357</v>
      </c>
      <c r="F25" s="775" t="s">
        <v>351</v>
      </c>
      <c r="G25" s="547"/>
      <c r="H25" s="771">
        <f>+H26</f>
        <v>36000</v>
      </c>
    </row>
    <row r="26" spans="1:36" s="1017" customFormat="1" ht="19.5">
      <c r="A26" s="849" t="s">
        <v>774</v>
      </c>
      <c r="B26" s="569" t="s">
        <v>635</v>
      </c>
      <c r="C26" s="570" t="s">
        <v>647</v>
      </c>
      <c r="D26" s="1018" t="s">
        <v>773</v>
      </c>
      <c r="E26" s="1019" t="s">
        <v>357</v>
      </c>
      <c r="F26" s="1020" t="s">
        <v>354</v>
      </c>
      <c r="G26" s="569"/>
      <c r="H26" s="857">
        <f>+H27</f>
        <v>36000</v>
      </c>
    </row>
    <row r="27" spans="1:36" s="924" customFormat="1" ht="56.25">
      <c r="A27" s="938" t="s">
        <v>171</v>
      </c>
      <c r="B27" s="912" t="s">
        <v>635</v>
      </c>
      <c r="C27" s="913" t="s">
        <v>647</v>
      </c>
      <c r="D27" s="939" t="s">
        <v>773</v>
      </c>
      <c r="E27" s="940" t="s">
        <v>357</v>
      </c>
      <c r="F27" s="941" t="s">
        <v>366</v>
      </c>
      <c r="G27" s="912"/>
      <c r="H27" s="917">
        <f>H28</f>
        <v>36000</v>
      </c>
    </row>
    <row r="28" spans="1:36" s="254" customFormat="1" ht="19.5">
      <c r="A28" s="448" t="s">
        <v>648</v>
      </c>
      <c r="B28" s="443" t="s">
        <v>635</v>
      </c>
      <c r="C28" s="16" t="s">
        <v>647</v>
      </c>
      <c r="D28" s="39" t="s">
        <v>773</v>
      </c>
      <c r="E28" s="678" t="s">
        <v>357</v>
      </c>
      <c r="F28" s="666" t="s">
        <v>366</v>
      </c>
      <c r="G28" s="16" t="s">
        <v>649</v>
      </c>
      <c r="H28" s="972">
        <f ca="1">прил9!I28</f>
        <v>36000</v>
      </c>
    </row>
    <row r="29" spans="1:36" s="776" customFormat="1" ht="37.5">
      <c r="A29" s="777" t="s">
        <v>50</v>
      </c>
      <c r="B29" s="549" t="s">
        <v>635</v>
      </c>
      <c r="C29" s="550" t="s">
        <v>647</v>
      </c>
      <c r="D29" s="778" t="s">
        <v>49</v>
      </c>
      <c r="E29" s="779" t="s">
        <v>357</v>
      </c>
      <c r="F29" s="780" t="s">
        <v>351</v>
      </c>
      <c r="G29" s="781"/>
      <c r="H29" s="782">
        <f>+H30</f>
        <v>6670</v>
      </c>
    </row>
    <row r="30" spans="1:36" s="1017" customFormat="1" ht="19.5">
      <c r="A30" s="571" t="s">
        <v>52</v>
      </c>
      <c r="B30" s="850" t="s">
        <v>635</v>
      </c>
      <c r="C30" s="851" t="s">
        <v>647</v>
      </c>
      <c r="D30" s="852" t="s">
        <v>51</v>
      </c>
      <c r="E30" s="853" t="s">
        <v>357</v>
      </c>
      <c r="F30" s="1015" t="s">
        <v>354</v>
      </c>
      <c r="G30" s="858"/>
      <c r="H30" s="1016">
        <f>+H31</f>
        <v>6670</v>
      </c>
    </row>
    <row r="31" spans="1:36" s="924" customFormat="1" ht="56.25">
      <c r="A31" s="935" t="s">
        <v>525</v>
      </c>
      <c r="B31" s="345" t="s">
        <v>635</v>
      </c>
      <c r="C31" s="908" t="s">
        <v>647</v>
      </c>
      <c r="D31" s="914" t="s">
        <v>51</v>
      </c>
      <c r="E31" s="915" t="s">
        <v>357</v>
      </c>
      <c r="F31" s="936" t="s">
        <v>367</v>
      </c>
      <c r="G31" s="566"/>
      <c r="H31" s="937">
        <f>+H32</f>
        <v>6670</v>
      </c>
    </row>
    <row r="32" spans="1:36" s="254" customFormat="1" ht="19.5">
      <c r="A32" s="31" t="s">
        <v>648</v>
      </c>
      <c r="B32" s="443" t="s">
        <v>635</v>
      </c>
      <c r="C32" s="259" t="s">
        <v>647</v>
      </c>
      <c r="D32" s="154" t="s">
        <v>51</v>
      </c>
      <c r="E32" s="679" t="s">
        <v>357</v>
      </c>
      <c r="F32" s="667" t="s">
        <v>367</v>
      </c>
      <c r="G32" s="349" t="s">
        <v>649</v>
      </c>
      <c r="H32" s="972">
        <f ca="1">прил9!I32</f>
        <v>6670</v>
      </c>
    </row>
    <row r="33" spans="1:247" s="254" customFormat="1" ht="19.5">
      <c r="A33" s="58" t="s">
        <v>650</v>
      </c>
      <c r="B33" s="263" t="s">
        <v>635</v>
      </c>
      <c r="C33" s="126" t="s">
        <v>651</v>
      </c>
      <c r="D33" s="126"/>
      <c r="E33" s="613"/>
      <c r="F33" s="262"/>
      <c r="G33" s="263"/>
      <c r="H33" s="1221">
        <f>H34</f>
        <v>40000</v>
      </c>
    </row>
    <row r="34" spans="1:247" s="254" customFormat="1" ht="19.5">
      <c r="A34" s="767" t="s">
        <v>108</v>
      </c>
      <c r="B34" s="547" t="s">
        <v>635</v>
      </c>
      <c r="C34" s="548" t="s">
        <v>651</v>
      </c>
      <c r="D34" s="773" t="s">
        <v>767</v>
      </c>
      <c r="E34" s="774" t="s">
        <v>357</v>
      </c>
      <c r="F34" s="775" t="s">
        <v>351</v>
      </c>
      <c r="G34" s="547"/>
      <c r="H34" s="782">
        <f>+H35</f>
        <v>40000</v>
      </c>
    </row>
    <row r="35" spans="1:247" s="254" customFormat="1" ht="19.5">
      <c r="A35" s="806" t="s">
        <v>109</v>
      </c>
      <c r="B35" s="807" t="s">
        <v>635</v>
      </c>
      <c r="C35" s="808" t="s">
        <v>651</v>
      </c>
      <c r="D35" s="809" t="s">
        <v>773</v>
      </c>
      <c r="E35" s="810" t="s">
        <v>357</v>
      </c>
      <c r="F35" s="811" t="s">
        <v>354</v>
      </c>
      <c r="G35" s="807"/>
      <c r="H35" s="1016">
        <f>+H36</f>
        <v>40000</v>
      </c>
    </row>
    <row r="36" spans="1:247" s="254" customFormat="1" ht="19.5">
      <c r="A36" s="938" t="s">
        <v>58</v>
      </c>
      <c r="B36" s="912" t="s">
        <v>635</v>
      </c>
      <c r="C36" s="913" t="s">
        <v>651</v>
      </c>
      <c r="D36" s="939" t="s">
        <v>773</v>
      </c>
      <c r="E36" s="940" t="s">
        <v>357</v>
      </c>
      <c r="F36" s="941" t="s">
        <v>113</v>
      </c>
      <c r="G36" s="912"/>
      <c r="H36" s="937">
        <f>+H37</f>
        <v>40000</v>
      </c>
    </row>
    <row r="37" spans="1:247" s="254" customFormat="1" ht="19.5">
      <c r="A37" s="448" t="s">
        <v>110</v>
      </c>
      <c r="B37" s="443" t="s">
        <v>635</v>
      </c>
      <c r="C37" s="16" t="s">
        <v>651</v>
      </c>
      <c r="D37" s="39" t="s">
        <v>773</v>
      </c>
      <c r="E37" s="678" t="s">
        <v>357</v>
      </c>
      <c r="F37" s="666" t="s">
        <v>113</v>
      </c>
      <c r="G37" s="16" t="s">
        <v>112</v>
      </c>
      <c r="H37" s="972">
        <f ca="1">прил9!I37</f>
        <v>40000</v>
      </c>
    </row>
    <row r="38" spans="1:247" s="254" customFormat="1" ht="19.5">
      <c r="A38" s="57" t="s">
        <v>656</v>
      </c>
      <c r="B38" s="244" t="s">
        <v>635</v>
      </c>
      <c r="C38" s="241" t="s">
        <v>657</v>
      </c>
      <c r="D38" s="241"/>
      <c r="E38" s="612"/>
      <c r="F38" s="663"/>
      <c r="G38" s="244"/>
      <c r="H38" s="537">
        <f>H39+H44+H49+H55</f>
        <v>128991</v>
      </c>
    </row>
    <row r="39" spans="1:247" s="785" customFormat="1" ht="93.75" hidden="1">
      <c r="A39" s="777" t="s">
        <v>268</v>
      </c>
      <c r="B39" s="549" t="s">
        <v>635</v>
      </c>
      <c r="C39" s="550" t="s">
        <v>657</v>
      </c>
      <c r="D39" s="768" t="s">
        <v>658</v>
      </c>
      <c r="E39" s="769" t="s">
        <v>357</v>
      </c>
      <c r="F39" s="783" t="s">
        <v>351</v>
      </c>
      <c r="G39" s="549"/>
      <c r="H39" s="784">
        <f>+H40</f>
        <v>0</v>
      </c>
    </row>
    <row r="40" spans="1:247" s="867" customFormat="1" ht="131.25" hidden="1">
      <c r="A40" s="571" t="s">
        <v>269</v>
      </c>
      <c r="B40" s="850" t="s">
        <v>635</v>
      </c>
      <c r="C40" s="851" t="s">
        <v>657</v>
      </c>
      <c r="D40" s="852" t="s">
        <v>720</v>
      </c>
      <c r="E40" s="853" t="s">
        <v>357</v>
      </c>
      <c r="F40" s="854" t="s">
        <v>351</v>
      </c>
      <c r="G40" s="868"/>
      <c r="H40" s="869">
        <f>+H41</f>
        <v>0</v>
      </c>
    </row>
    <row r="41" spans="1:247" s="1004" customFormat="1" ht="56.25" hidden="1">
      <c r="A41" s="982" t="s">
        <v>270</v>
      </c>
      <c r="B41" s="975" t="s">
        <v>635</v>
      </c>
      <c r="C41" s="976" t="s">
        <v>657</v>
      </c>
      <c r="D41" s="977" t="s">
        <v>720</v>
      </c>
      <c r="E41" s="978" t="s">
        <v>635</v>
      </c>
      <c r="F41" s="979" t="s">
        <v>351</v>
      </c>
      <c r="G41" s="1005"/>
      <c r="H41" s="1006">
        <f>H42</f>
        <v>0</v>
      </c>
    </row>
    <row r="42" spans="1:247" s="931" customFormat="1" hidden="1">
      <c r="A42" s="557" t="s">
        <v>721</v>
      </c>
      <c r="B42" s="932" t="s">
        <v>635</v>
      </c>
      <c r="C42" s="933" t="s">
        <v>657</v>
      </c>
      <c r="D42" s="359" t="s">
        <v>720</v>
      </c>
      <c r="E42" s="928" t="s">
        <v>635</v>
      </c>
      <c r="F42" s="909" t="s">
        <v>471</v>
      </c>
      <c r="G42" s="932"/>
      <c r="H42" s="934">
        <f>H43</f>
        <v>0</v>
      </c>
    </row>
    <row r="43" spans="1:247" s="163" customFormat="1" ht="37.5" hidden="1">
      <c r="A43" s="115" t="s">
        <v>527</v>
      </c>
      <c r="B43" s="480" t="s">
        <v>635</v>
      </c>
      <c r="C43" s="20" t="s">
        <v>657</v>
      </c>
      <c r="D43" s="154" t="s">
        <v>720</v>
      </c>
      <c r="E43" s="679" t="s">
        <v>635</v>
      </c>
      <c r="F43" s="455" t="s">
        <v>471</v>
      </c>
      <c r="G43" s="20" t="s">
        <v>644</v>
      </c>
      <c r="H43" s="972">
        <f ca="1">прил9!I43</f>
        <v>0</v>
      </c>
    </row>
    <row r="44" spans="1:247" s="785" customFormat="1" ht="56.25">
      <c r="A44" s="777" t="s">
        <v>255</v>
      </c>
      <c r="B44" s="549" t="s">
        <v>635</v>
      </c>
      <c r="C44" s="550" t="s">
        <v>657</v>
      </c>
      <c r="D44" s="768" t="s">
        <v>659</v>
      </c>
      <c r="E44" s="769" t="s">
        <v>357</v>
      </c>
      <c r="F44" s="783" t="s">
        <v>354</v>
      </c>
      <c r="G44" s="549"/>
      <c r="H44" s="784">
        <f>+H45</f>
        <v>4295</v>
      </c>
    </row>
    <row r="45" spans="1:247" s="867" customFormat="1" ht="75">
      <c r="A45" s="571" t="s">
        <v>256</v>
      </c>
      <c r="B45" s="850" t="s">
        <v>635</v>
      </c>
      <c r="C45" s="851" t="s">
        <v>657</v>
      </c>
      <c r="D45" s="859" t="s">
        <v>733</v>
      </c>
      <c r="E45" s="860" t="s">
        <v>357</v>
      </c>
      <c r="F45" s="572" t="s">
        <v>354</v>
      </c>
      <c r="G45" s="850"/>
      <c r="H45" s="573">
        <f>+H47</f>
        <v>4295</v>
      </c>
    </row>
    <row r="46" spans="1:247" s="1004" customFormat="1" ht="56.25">
      <c r="A46" s="982" t="s">
        <v>142</v>
      </c>
      <c r="B46" s="975" t="s">
        <v>635</v>
      </c>
      <c r="C46" s="976" t="s">
        <v>657</v>
      </c>
      <c r="D46" s="987" t="s">
        <v>733</v>
      </c>
      <c r="E46" s="988" t="s">
        <v>635</v>
      </c>
      <c r="F46" s="989" t="s">
        <v>351</v>
      </c>
      <c r="G46" s="975"/>
      <c r="H46" s="980">
        <f>H47</f>
        <v>4295</v>
      </c>
    </row>
    <row r="47" spans="1:247" s="931" customFormat="1">
      <c r="A47" s="911" t="s">
        <v>735</v>
      </c>
      <c r="B47" s="912" t="s">
        <v>635</v>
      </c>
      <c r="C47" s="913" t="s">
        <v>657</v>
      </c>
      <c r="D47" s="359" t="s">
        <v>733</v>
      </c>
      <c r="E47" s="928" t="s">
        <v>635</v>
      </c>
      <c r="F47" s="909" t="s">
        <v>368</v>
      </c>
      <c r="G47" s="929"/>
      <c r="H47" s="930">
        <f>+H48</f>
        <v>4295</v>
      </c>
    </row>
    <row r="48" spans="1:247" s="254" customFormat="1" ht="37.5">
      <c r="A48" s="115" t="s">
        <v>527</v>
      </c>
      <c r="B48" s="443" t="s">
        <v>635</v>
      </c>
      <c r="C48" s="16" t="s">
        <v>657</v>
      </c>
      <c r="D48" s="63" t="s">
        <v>733</v>
      </c>
      <c r="E48" s="680" t="s">
        <v>635</v>
      </c>
      <c r="F48" s="355" t="s">
        <v>356</v>
      </c>
      <c r="G48" s="16" t="s">
        <v>644</v>
      </c>
      <c r="H48" s="972">
        <f ca="1">прил9!I48</f>
        <v>4295</v>
      </c>
      <c r="I48" s="281"/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81"/>
      <c r="AR48" s="281"/>
      <c r="AS48" s="281"/>
      <c r="AT48" s="281"/>
      <c r="AU48" s="281"/>
      <c r="AV48" s="281"/>
      <c r="AW48" s="281"/>
      <c r="AX48" s="281"/>
      <c r="AY48" s="281"/>
      <c r="AZ48" s="281"/>
      <c r="BA48" s="281"/>
      <c r="BB48" s="281"/>
      <c r="BC48" s="281"/>
      <c r="BD48" s="281"/>
      <c r="BE48" s="281"/>
      <c r="BF48" s="281"/>
      <c r="BG48" s="281"/>
      <c r="BH48" s="281"/>
      <c r="BI48" s="281"/>
      <c r="BJ48" s="281"/>
      <c r="BK48" s="281"/>
      <c r="BL48" s="281"/>
      <c r="BM48" s="281"/>
      <c r="BN48" s="281"/>
      <c r="BO48" s="281"/>
      <c r="BP48" s="281"/>
      <c r="BQ48" s="281"/>
      <c r="BR48" s="281"/>
      <c r="BS48" s="281"/>
      <c r="BT48" s="281"/>
      <c r="BU48" s="281"/>
      <c r="BV48" s="281"/>
      <c r="BW48" s="281"/>
      <c r="BX48" s="281"/>
      <c r="BY48" s="281"/>
      <c r="BZ48" s="281"/>
      <c r="CA48" s="281"/>
      <c r="CB48" s="281"/>
      <c r="CC48" s="281"/>
      <c r="CD48" s="281"/>
      <c r="CE48" s="281"/>
      <c r="CF48" s="281"/>
      <c r="CG48" s="281"/>
      <c r="CH48" s="281"/>
      <c r="CI48" s="281"/>
      <c r="CJ48" s="281"/>
      <c r="CK48" s="281"/>
      <c r="CL48" s="281"/>
      <c r="CM48" s="281"/>
      <c r="CN48" s="281"/>
      <c r="CO48" s="281"/>
      <c r="CP48" s="281"/>
      <c r="CQ48" s="281"/>
      <c r="CR48" s="281"/>
      <c r="CS48" s="281"/>
      <c r="CT48" s="281"/>
      <c r="CU48" s="281"/>
      <c r="CV48" s="281"/>
      <c r="CW48" s="281"/>
      <c r="CX48" s="281"/>
      <c r="CY48" s="281"/>
      <c r="CZ48" s="281"/>
      <c r="DA48" s="281"/>
      <c r="DB48" s="281"/>
      <c r="DC48" s="281"/>
      <c r="DD48" s="281"/>
      <c r="DE48" s="281"/>
      <c r="DF48" s="281"/>
      <c r="DG48" s="281"/>
      <c r="DH48" s="281"/>
      <c r="DI48" s="281"/>
      <c r="DJ48" s="281"/>
      <c r="DK48" s="281"/>
      <c r="DL48" s="281"/>
      <c r="DM48" s="281"/>
      <c r="DN48" s="281"/>
      <c r="DO48" s="281"/>
      <c r="DP48" s="281"/>
      <c r="DQ48" s="281"/>
      <c r="DR48" s="281"/>
      <c r="DS48" s="281"/>
      <c r="DT48" s="281"/>
      <c r="DU48" s="281"/>
      <c r="DV48" s="281"/>
      <c r="DW48" s="281"/>
      <c r="DX48" s="281"/>
      <c r="DY48" s="281"/>
      <c r="DZ48" s="281"/>
      <c r="EA48" s="281"/>
      <c r="EB48" s="281"/>
      <c r="EC48" s="281"/>
      <c r="ED48" s="281"/>
      <c r="EE48" s="281"/>
      <c r="EF48" s="281"/>
      <c r="EG48" s="281"/>
      <c r="EH48" s="281"/>
      <c r="EI48" s="281"/>
      <c r="EJ48" s="281"/>
      <c r="EK48" s="281"/>
      <c r="EL48" s="281"/>
      <c r="EM48" s="281"/>
      <c r="EN48" s="281"/>
      <c r="EO48" s="281"/>
      <c r="EP48" s="281"/>
      <c r="EQ48" s="281"/>
      <c r="ER48" s="281"/>
      <c r="ES48" s="281"/>
      <c r="ET48" s="281"/>
      <c r="EU48" s="281"/>
      <c r="EV48" s="281"/>
      <c r="EW48" s="281"/>
      <c r="EX48" s="281"/>
      <c r="EY48" s="281"/>
      <c r="EZ48" s="281"/>
      <c r="FA48" s="281"/>
      <c r="FB48" s="281"/>
      <c r="FC48" s="281"/>
      <c r="FD48" s="281"/>
      <c r="FE48" s="281"/>
      <c r="FF48" s="281"/>
      <c r="FG48" s="281"/>
      <c r="FH48" s="281"/>
      <c r="FI48" s="281"/>
      <c r="FJ48" s="281"/>
      <c r="FK48" s="281"/>
      <c r="FL48" s="281"/>
      <c r="FM48" s="281"/>
      <c r="FN48" s="281"/>
      <c r="FO48" s="281"/>
      <c r="FP48" s="281"/>
      <c r="FQ48" s="281"/>
      <c r="FR48" s="281"/>
      <c r="FS48" s="281"/>
      <c r="FT48" s="281"/>
      <c r="FU48" s="281"/>
      <c r="FV48" s="281"/>
      <c r="FW48" s="281"/>
      <c r="FX48" s="281"/>
      <c r="FY48" s="281"/>
      <c r="FZ48" s="281"/>
      <c r="GA48" s="281"/>
      <c r="GB48" s="281"/>
      <c r="GC48" s="281"/>
      <c r="GD48" s="281"/>
      <c r="GE48" s="281"/>
      <c r="GF48" s="281"/>
      <c r="GG48" s="281"/>
      <c r="GH48" s="281"/>
      <c r="GI48" s="281"/>
      <c r="GJ48" s="281"/>
      <c r="GK48" s="281"/>
      <c r="GL48" s="281"/>
      <c r="GM48" s="281"/>
      <c r="GN48" s="281"/>
      <c r="GO48" s="281"/>
      <c r="GP48" s="281"/>
      <c r="GQ48" s="281"/>
      <c r="GR48" s="281"/>
      <c r="GS48" s="281"/>
      <c r="GT48" s="281"/>
      <c r="GU48" s="281"/>
      <c r="GV48" s="281"/>
      <c r="GW48" s="281"/>
      <c r="GX48" s="281"/>
      <c r="GY48" s="281"/>
      <c r="GZ48" s="281"/>
      <c r="HA48" s="281"/>
      <c r="HB48" s="281"/>
      <c r="HC48" s="281"/>
      <c r="HD48" s="281"/>
      <c r="HE48" s="281"/>
      <c r="HF48" s="281"/>
      <c r="HG48" s="281"/>
      <c r="HH48" s="281"/>
      <c r="HI48" s="281"/>
      <c r="HJ48" s="281"/>
      <c r="HK48" s="281"/>
      <c r="HL48" s="281"/>
      <c r="HM48" s="281"/>
      <c r="HN48" s="281"/>
      <c r="HO48" s="281"/>
      <c r="HP48" s="281"/>
      <c r="HQ48" s="281"/>
      <c r="HR48" s="281"/>
      <c r="HS48" s="281"/>
      <c r="HT48" s="281"/>
      <c r="HU48" s="281"/>
      <c r="HV48" s="281"/>
      <c r="HW48" s="281"/>
      <c r="HX48" s="281"/>
      <c r="HY48" s="281"/>
      <c r="HZ48" s="281"/>
      <c r="IA48" s="281"/>
      <c r="IB48" s="281"/>
      <c r="IC48" s="281"/>
      <c r="ID48" s="281"/>
      <c r="IE48" s="281"/>
      <c r="IF48" s="281"/>
      <c r="IG48" s="281"/>
      <c r="IH48" s="281"/>
      <c r="II48" s="281"/>
      <c r="IJ48" s="281"/>
      <c r="IK48" s="281"/>
      <c r="IL48" s="281"/>
      <c r="IM48" s="281"/>
    </row>
    <row r="49" spans="1:247" s="776" customFormat="1" ht="37.5">
      <c r="A49" s="777" t="s">
        <v>45</v>
      </c>
      <c r="B49" s="786" t="s">
        <v>635</v>
      </c>
      <c r="C49" s="787">
        <v>13</v>
      </c>
      <c r="D49" s="788" t="s">
        <v>44</v>
      </c>
      <c r="E49" s="789" t="s">
        <v>357</v>
      </c>
      <c r="F49" s="790" t="s">
        <v>354</v>
      </c>
      <c r="G49" s="791"/>
      <c r="H49" s="792">
        <f>+H50</f>
        <v>124696</v>
      </c>
      <c r="I49" s="793"/>
      <c r="J49" s="793"/>
      <c r="K49" s="793"/>
      <c r="L49" s="793"/>
      <c r="M49" s="793"/>
      <c r="N49" s="793"/>
      <c r="O49" s="793"/>
      <c r="P49" s="793"/>
      <c r="Q49" s="793"/>
      <c r="R49" s="793"/>
      <c r="S49" s="793"/>
      <c r="T49" s="793"/>
      <c r="U49" s="793"/>
      <c r="V49" s="793"/>
      <c r="W49" s="793"/>
      <c r="X49" s="793"/>
      <c r="Y49" s="793"/>
      <c r="Z49" s="793"/>
      <c r="AA49" s="793"/>
      <c r="AB49" s="793"/>
      <c r="AC49" s="793"/>
      <c r="AD49" s="793"/>
      <c r="AE49" s="793"/>
      <c r="AF49" s="793"/>
      <c r="AG49" s="793"/>
      <c r="AH49" s="793"/>
      <c r="AI49" s="793"/>
      <c r="AJ49" s="793"/>
      <c r="AK49" s="793"/>
      <c r="AL49" s="793"/>
      <c r="AM49" s="793"/>
      <c r="AN49" s="793"/>
      <c r="AO49" s="793"/>
      <c r="AP49" s="793"/>
      <c r="AQ49" s="793"/>
      <c r="AR49" s="793"/>
      <c r="AS49" s="793"/>
      <c r="AT49" s="793"/>
      <c r="AU49" s="793"/>
      <c r="AV49" s="793"/>
      <c r="AW49" s="793"/>
      <c r="AX49" s="793"/>
      <c r="AY49" s="793"/>
      <c r="AZ49" s="793"/>
      <c r="BA49" s="793"/>
      <c r="BB49" s="793"/>
      <c r="BC49" s="793"/>
      <c r="BD49" s="793"/>
      <c r="BE49" s="793"/>
      <c r="BF49" s="793"/>
      <c r="BG49" s="793"/>
      <c r="BH49" s="793"/>
      <c r="BI49" s="793"/>
      <c r="BJ49" s="793"/>
      <c r="BK49" s="793"/>
      <c r="BL49" s="793"/>
      <c r="BM49" s="793"/>
      <c r="BN49" s="793"/>
      <c r="BO49" s="793"/>
      <c r="BP49" s="793"/>
      <c r="BQ49" s="793"/>
      <c r="BR49" s="793"/>
      <c r="BS49" s="793"/>
      <c r="BT49" s="793"/>
      <c r="BU49" s="793"/>
      <c r="BV49" s="793"/>
      <c r="BW49" s="793"/>
      <c r="BX49" s="793"/>
      <c r="BY49" s="793"/>
      <c r="BZ49" s="793"/>
      <c r="CA49" s="793"/>
      <c r="CB49" s="793"/>
      <c r="CC49" s="793"/>
      <c r="CD49" s="793"/>
      <c r="CE49" s="793"/>
      <c r="CF49" s="793"/>
      <c r="CG49" s="793"/>
      <c r="CH49" s="793"/>
      <c r="CI49" s="793"/>
      <c r="CJ49" s="793"/>
      <c r="CK49" s="793"/>
      <c r="CL49" s="793"/>
      <c r="CM49" s="793"/>
      <c r="CN49" s="793"/>
      <c r="CO49" s="793"/>
      <c r="CP49" s="793"/>
      <c r="CQ49" s="793"/>
      <c r="CR49" s="793"/>
      <c r="CS49" s="793"/>
      <c r="CT49" s="793"/>
      <c r="CU49" s="793"/>
      <c r="CV49" s="793"/>
      <c r="CW49" s="793"/>
      <c r="CX49" s="793"/>
      <c r="CY49" s="793"/>
      <c r="CZ49" s="793"/>
      <c r="DA49" s="793"/>
      <c r="DB49" s="793"/>
      <c r="DC49" s="793"/>
      <c r="DD49" s="793"/>
      <c r="DE49" s="793"/>
      <c r="DF49" s="793"/>
      <c r="DG49" s="793"/>
      <c r="DH49" s="793"/>
      <c r="DI49" s="793"/>
      <c r="DJ49" s="793"/>
      <c r="DK49" s="793"/>
      <c r="DL49" s="793"/>
      <c r="DM49" s="793"/>
      <c r="DN49" s="793"/>
      <c r="DO49" s="793"/>
      <c r="DP49" s="793"/>
      <c r="DQ49" s="793"/>
      <c r="DR49" s="793"/>
      <c r="DS49" s="793"/>
      <c r="DT49" s="793"/>
      <c r="DU49" s="793"/>
      <c r="DV49" s="793"/>
      <c r="DW49" s="793"/>
      <c r="DX49" s="793"/>
      <c r="DY49" s="793"/>
      <c r="DZ49" s="793"/>
      <c r="EA49" s="793"/>
      <c r="EB49" s="793"/>
      <c r="EC49" s="793"/>
      <c r="ED49" s="793"/>
      <c r="EE49" s="793"/>
      <c r="EF49" s="793"/>
      <c r="EG49" s="793"/>
      <c r="EH49" s="793"/>
      <c r="EI49" s="793"/>
      <c r="EJ49" s="793"/>
      <c r="EK49" s="793"/>
      <c r="EL49" s="793"/>
      <c r="EM49" s="793"/>
      <c r="EN49" s="793"/>
      <c r="EO49" s="793"/>
      <c r="EP49" s="793"/>
      <c r="EQ49" s="793"/>
      <c r="ER49" s="793"/>
      <c r="ES49" s="793"/>
      <c r="ET49" s="793"/>
      <c r="EU49" s="793"/>
      <c r="EV49" s="793"/>
      <c r="EW49" s="793"/>
      <c r="EX49" s="793"/>
      <c r="EY49" s="793"/>
      <c r="EZ49" s="793"/>
      <c r="FA49" s="793"/>
      <c r="FB49" s="793"/>
      <c r="FC49" s="793"/>
      <c r="FD49" s="793"/>
      <c r="FE49" s="793"/>
      <c r="FF49" s="793"/>
      <c r="FG49" s="793"/>
      <c r="FH49" s="793"/>
      <c r="FI49" s="793"/>
      <c r="FJ49" s="793"/>
      <c r="FK49" s="793"/>
      <c r="FL49" s="793"/>
      <c r="FM49" s="793"/>
      <c r="FN49" s="793"/>
      <c r="FO49" s="793"/>
      <c r="FP49" s="793"/>
      <c r="FQ49" s="793"/>
      <c r="FR49" s="793"/>
      <c r="FS49" s="793"/>
      <c r="FT49" s="793"/>
      <c r="FU49" s="793"/>
      <c r="FV49" s="793"/>
      <c r="FW49" s="793"/>
      <c r="FX49" s="793"/>
      <c r="FY49" s="793"/>
      <c r="FZ49" s="793"/>
      <c r="GA49" s="793"/>
      <c r="GB49" s="793"/>
      <c r="GC49" s="793"/>
      <c r="GD49" s="793"/>
      <c r="GE49" s="793"/>
      <c r="GF49" s="793"/>
      <c r="GG49" s="793"/>
      <c r="GH49" s="793"/>
      <c r="GI49" s="793"/>
      <c r="GJ49" s="793"/>
      <c r="GK49" s="793"/>
      <c r="GL49" s="793"/>
      <c r="GM49" s="793"/>
      <c r="GN49" s="793"/>
      <c r="GO49" s="793"/>
      <c r="GP49" s="793"/>
      <c r="GQ49" s="793"/>
      <c r="GR49" s="793"/>
      <c r="GS49" s="793"/>
      <c r="GT49" s="793"/>
      <c r="GU49" s="793"/>
      <c r="GV49" s="793"/>
      <c r="GW49" s="793"/>
      <c r="GX49" s="793"/>
      <c r="GY49" s="793"/>
      <c r="GZ49" s="793"/>
      <c r="HA49" s="793"/>
      <c r="HB49" s="793"/>
      <c r="HC49" s="793"/>
      <c r="HD49" s="793"/>
      <c r="HE49" s="793"/>
      <c r="HF49" s="793"/>
      <c r="HG49" s="793"/>
      <c r="HH49" s="793"/>
      <c r="HI49" s="793"/>
      <c r="HJ49" s="793"/>
      <c r="HK49" s="793"/>
      <c r="HL49" s="793"/>
      <c r="HM49" s="793"/>
      <c r="HN49" s="793"/>
      <c r="HO49" s="793"/>
      <c r="HP49" s="793"/>
      <c r="HQ49" s="793"/>
      <c r="HR49" s="793"/>
      <c r="HS49" s="793"/>
      <c r="HT49" s="793"/>
      <c r="HU49" s="793"/>
      <c r="HV49" s="793"/>
      <c r="HW49" s="793"/>
      <c r="HX49" s="793"/>
      <c r="HY49" s="793"/>
      <c r="HZ49" s="793"/>
      <c r="IA49" s="793"/>
      <c r="IB49" s="793"/>
      <c r="IC49" s="793"/>
      <c r="ID49" s="793"/>
      <c r="IE49" s="793"/>
      <c r="IF49" s="793"/>
      <c r="IG49" s="793"/>
      <c r="IH49" s="793"/>
      <c r="II49" s="793"/>
      <c r="IJ49" s="793"/>
      <c r="IK49" s="793"/>
      <c r="IL49" s="793"/>
      <c r="IM49" s="793"/>
    </row>
    <row r="50" spans="1:247" s="281" customFormat="1">
      <c r="A50" s="1092" t="s">
        <v>325</v>
      </c>
      <c r="B50" s="1093" t="s">
        <v>635</v>
      </c>
      <c r="C50" s="1094">
        <v>13</v>
      </c>
      <c r="D50" s="865" t="s">
        <v>46</v>
      </c>
      <c r="E50" s="1007" t="s">
        <v>357</v>
      </c>
      <c r="F50" s="1008" t="s">
        <v>354</v>
      </c>
      <c r="G50" s="1093"/>
      <c r="H50" s="1095">
        <f>H51</f>
        <v>124696</v>
      </c>
    </row>
    <row r="51" spans="1:247" s="921" customFormat="1" ht="46.5" customHeight="1">
      <c r="A51" s="558" t="s">
        <v>48</v>
      </c>
      <c r="B51" s="1104" t="s">
        <v>635</v>
      </c>
      <c r="C51" s="1105">
        <v>13</v>
      </c>
      <c r="D51" s="559" t="s">
        <v>46</v>
      </c>
      <c r="E51" s="681" t="s">
        <v>357</v>
      </c>
      <c r="F51" s="560" t="s">
        <v>358</v>
      </c>
      <c r="G51" s="1106"/>
      <c r="H51" s="561">
        <f>SUM(H52:H54)</f>
        <v>124696</v>
      </c>
    </row>
    <row r="52" spans="1:247" s="163" customFormat="1" ht="75" hidden="1">
      <c r="A52" s="1096" t="s">
        <v>642</v>
      </c>
      <c r="B52" s="1097" t="s">
        <v>635</v>
      </c>
      <c r="C52" s="1098" t="s">
        <v>657</v>
      </c>
      <c r="D52" s="1099" t="s">
        <v>46</v>
      </c>
      <c r="E52" s="1100" t="s">
        <v>357</v>
      </c>
      <c r="F52" s="1101" t="s">
        <v>369</v>
      </c>
      <c r="G52" s="1102" t="s">
        <v>637</v>
      </c>
      <c r="H52" s="1103">
        <f ca="1">прил9!I52</f>
        <v>0</v>
      </c>
    </row>
    <row r="53" spans="1:247" s="163" customFormat="1" ht="45.75" customHeight="1">
      <c r="A53" s="760" t="s">
        <v>527</v>
      </c>
      <c r="B53" s="1023" t="s">
        <v>635</v>
      </c>
      <c r="C53" s="1023">
        <v>13</v>
      </c>
      <c r="D53" s="1024" t="s">
        <v>46</v>
      </c>
      <c r="E53" s="1025" t="s">
        <v>357</v>
      </c>
      <c r="F53" s="1026" t="s">
        <v>358</v>
      </c>
      <c r="G53" s="1022" t="s">
        <v>644</v>
      </c>
      <c r="H53" s="973">
        <f ca="1">прил9!I53</f>
        <v>70401</v>
      </c>
    </row>
    <row r="54" spans="1:247" s="163" customFormat="1">
      <c r="A54" s="140" t="s">
        <v>645</v>
      </c>
      <c r="B54" s="439" t="s">
        <v>635</v>
      </c>
      <c r="C54" s="761">
        <v>13</v>
      </c>
      <c r="D54" s="762" t="s">
        <v>46</v>
      </c>
      <c r="E54" s="763" t="s">
        <v>357</v>
      </c>
      <c r="F54" s="764" t="s">
        <v>369</v>
      </c>
      <c r="G54" s="439" t="s">
        <v>646</v>
      </c>
      <c r="H54" s="972">
        <f ca="1">прил9!I54</f>
        <v>54295</v>
      </c>
    </row>
    <row r="55" spans="1:247" s="785" customFormat="1" ht="37.5">
      <c r="A55" s="794" t="s">
        <v>50</v>
      </c>
      <c r="B55" s="795" t="s">
        <v>635</v>
      </c>
      <c r="C55" s="796" t="s">
        <v>657</v>
      </c>
      <c r="D55" s="797" t="s">
        <v>49</v>
      </c>
      <c r="E55" s="798" t="s">
        <v>357</v>
      </c>
      <c r="F55" s="783" t="s">
        <v>354</v>
      </c>
      <c r="G55" s="795"/>
      <c r="H55" s="784">
        <f>+H56</f>
        <v>0</v>
      </c>
    </row>
    <row r="56" spans="1:247" s="866" customFormat="1">
      <c r="A56" s="577" t="s">
        <v>52</v>
      </c>
      <c r="B56" s="1014" t="s">
        <v>635</v>
      </c>
      <c r="C56" s="578" t="s">
        <v>657</v>
      </c>
      <c r="D56" s="576" t="s">
        <v>51</v>
      </c>
      <c r="E56" s="579" t="s">
        <v>357</v>
      </c>
      <c r="F56" s="572" t="s">
        <v>354</v>
      </c>
      <c r="G56" s="579"/>
      <c r="H56" s="573">
        <f>+H57</f>
        <v>0</v>
      </c>
    </row>
    <row r="57" spans="1:247" s="921" customFormat="1" ht="37.5">
      <c r="A57" s="557" t="s">
        <v>221</v>
      </c>
      <c r="B57" s="562" t="s">
        <v>635</v>
      </c>
      <c r="C57" s="563" t="s">
        <v>657</v>
      </c>
      <c r="D57" s="559" t="s">
        <v>51</v>
      </c>
      <c r="E57" s="681" t="s">
        <v>357</v>
      </c>
      <c r="F57" s="560" t="s">
        <v>370</v>
      </c>
      <c r="G57" s="563"/>
      <c r="H57" s="561">
        <f>SUM(H58:H59)</f>
        <v>0</v>
      </c>
    </row>
    <row r="58" spans="1:247" s="163" customFormat="1" ht="75" hidden="1">
      <c r="A58" s="31" t="s">
        <v>642</v>
      </c>
      <c r="B58" s="443" t="s">
        <v>635</v>
      </c>
      <c r="C58" s="16" t="s">
        <v>657</v>
      </c>
      <c r="D58" s="317" t="s">
        <v>51</v>
      </c>
      <c r="E58" s="683" t="s">
        <v>357</v>
      </c>
      <c r="F58" s="318" t="s">
        <v>370</v>
      </c>
      <c r="G58" s="16" t="s">
        <v>637</v>
      </c>
      <c r="H58" s="972">
        <f ca="1">прил9!I58</f>
        <v>0</v>
      </c>
    </row>
    <row r="59" spans="1:247" s="281" customFormat="1" ht="40.5" customHeight="1">
      <c r="A59" s="115" t="s">
        <v>527</v>
      </c>
      <c r="B59" s="443" t="s">
        <v>635</v>
      </c>
      <c r="C59" s="16" t="s">
        <v>657</v>
      </c>
      <c r="D59" s="317" t="s">
        <v>51</v>
      </c>
      <c r="E59" s="683" t="s">
        <v>357</v>
      </c>
      <c r="F59" s="318" t="s">
        <v>370</v>
      </c>
      <c r="G59" s="16" t="s">
        <v>644</v>
      </c>
      <c r="H59" s="972">
        <f ca="1">прил9!I59</f>
        <v>0</v>
      </c>
    </row>
    <row r="60" spans="1:247" s="163" customFormat="1">
      <c r="A60" s="142" t="s">
        <v>662</v>
      </c>
      <c r="B60" s="99" t="s">
        <v>636</v>
      </c>
      <c r="C60" s="96"/>
      <c r="D60" s="96"/>
      <c r="E60" s="615"/>
      <c r="F60" s="669"/>
      <c r="G60" s="99"/>
      <c r="H60" s="534">
        <f>+H61</f>
        <v>89267</v>
      </c>
    </row>
    <row r="61" spans="1:247" s="163" customFormat="1">
      <c r="A61" s="143" t="s">
        <v>663</v>
      </c>
      <c r="B61" s="539" t="s">
        <v>636</v>
      </c>
      <c r="C61" s="540" t="s">
        <v>664</v>
      </c>
      <c r="D61" s="541"/>
      <c r="E61" s="616"/>
      <c r="F61" s="670"/>
      <c r="G61" s="100"/>
      <c r="H61" s="537">
        <f>H62</f>
        <v>89267</v>
      </c>
    </row>
    <row r="62" spans="1:247" s="785" customFormat="1" ht="37.5">
      <c r="A62" s="794" t="s">
        <v>50</v>
      </c>
      <c r="B62" s="795" t="s">
        <v>636</v>
      </c>
      <c r="C62" s="796" t="s">
        <v>664</v>
      </c>
      <c r="D62" s="797" t="s">
        <v>49</v>
      </c>
      <c r="E62" s="798" t="s">
        <v>357</v>
      </c>
      <c r="F62" s="783" t="s">
        <v>354</v>
      </c>
      <c r="G62" s="795"/>
      <c r="H62" s="784">
        <f>H63</f>
        <v>89267</v>
      </c>
    </row>
    <row r="63" spans="1:247" s="866" customFormat="1">
      <c r="A63" s="577" t="s">
        <v>52</v>
      </c>
      <c r="B63" s="1014" t="s">
        <v>636</v>
      </c>
      <c r="C63" s="578" t="s">
        <v>664</v>
      </c>
      <c r="D63" s="576" t="s">
        <v>51</v>
      </c>
      <c r="E63" s="579" t="s">
        <v>357</v>
      </c>
      <c r="F63" s="572" t="s">
        <v>354</v>
      </c>
      <c r="G63" s="579"/>
      <c r="H63" s="573">
        <f>H64</f>
        <v>89267</v>
      </c>
    </row>
    <row r="64" spans="1:247" s="925" customFormat="1" ht="39" customHeight="1">
      <c r="A64" s="557" t="s">
        <v>54</v>
      </c>
      <c r="B64" s="562" t="s">
        <v>636</v>
      </c>
      <c r="C64" s="563" t="s">
        <v>664</v>
      </c>
      <c r="D64" s="559" t="s">
        <v>51</v>
      </c>
      <c r="E64" s="681" t="s">
        <v>357</v>
      </c>
      <c r="F64" s="560" t="s">
        <v>359</v>
      </c>
      <c r="G64" s="563"/>
      <c r="H64" s="561">
        <f>SUM(H65:H66)</f>
        <v>89267</v>
      </c>
    </row>
    <row r="65" spans="1:8" s="320" customFormat="1" ht="80.25" customHeight="1">
      <c r="A65" s="31" t="s">
        <v>642</v>
      </c>
      <c r="B65" s="443" t="s">
        <v>636</v>
      </c>
      <c r="C65" s="16" t="s">
        <v>664</v>
      </c>
      <c r="D65" s="317" t="s">
        <v>51</v>
      </c>
      <c r="E65" s="683" t="s">
        <v>357</v>
      </c>
      <c r="F65" s="318" t="s">
        <v>359</v>
      </c>
      <c r="G65" s="16" t="s">
        <v>637</v>
      </c>
      <c r="H65" s="972">
        <f ca="1">прил9!I65</f>
        <v>76557.600000000006</v>
      </c>
    </row>
    <row r="66" spans="1:8" s="322" customFormat="1" ht="45" customHeight="1">
      <c r="A66" s="115" t="s">
        <v>527</v>
      </c>
      <c r="B66" s="443" t="s">
        <v>636</v>
      </c>
      <c r="C66" s="16" t="s">
        <v>664</v>
      </c>
      <c r="D66" s="317" t="s">
        <v>51</v>
      </c>
      <c r="E66" s="683" t="s">
        <v>357</v>
      </c>
      <c r="F66" s="318" t="s">
        <v>359</v>
      </c>
      <c r="G66" s="16" t="s">
        <v>644</v>
      </c>
      <c r="H66" s="972">
        <f ca="1">прил9!I66</f>
        <v>12709.4</v>
      </c>
    </row>
    <row r="67" spans="1:8" s="320" customFormat="1" ht="37.5">
      <c r="A67" s="111" t="s">
        <v>665</v>
      </c>
      <c r="B67" s="535" t="s">
        <v>664</v>
      </c>
      <c r="C67" s="105"/>
      <c r="D67" s="96"/>
      <c r="E67" s="615"/>
      <c r="F67" s="669"/>
      <c r="G67" s="105"/>
      <c r="H67" s="536">
        <f>H68+H77+H83</f>
        <v>14000</v>
      </c>
    </row>
    <row r="68" spans="1:8" s="320" customFormat="1">
      <c r="A68" s="543" t="s">
        <v>116</v>
      </c>
      <c r="B68" s="544" t="s">
        <v>664</v>
      </c>
      <c r="C68" s="107" t="s">
        <v>234</v>
      </c>
      <c r="D68" s="241"/>
      <c r="E68" s="612"/>
      <c r="F68" s="663"/>
      <c r="G68" s="240"/>
      <c r="H68" s="537">
        <f>+H69</f>
        <v>0</v>
      </c>
    </row>
    <row r="69" spans="1:8" s="785" customFormat="1" ht="104.25" customHeight="1">
      <c r="A69" s="777" t="s">
        <v>26</v>
      </c>
      <c r="B69" s="549" t="s">
        <v>664</v>
      </c>
      <c r="C69" s="551" t="s">
        <v>234</v>
      </c>
      <c r="D69" s="797" t="s">
        <v>740</v>
      </c>
      <c r="E69" s="798" t="s">
        <v>357</v>
      </c>
      <c r="F69" s="783" t="s">
        <v>354</v>
      </c>
      <c r="G69" s="551"/>
      <c r="H69" s="799">
        <f>+H70</f>
        <v>0</v>
      </c>
    </row>
    <row r="70" spans="1:8" s="866" customFormat="1" ht="200.25" customHeight="1">
      <c r="A70" s="571" t="s">
        <v>27</v>
      </c>
      <c r="B70" s="850" t="s">
        <v>664</v>
      </c>
      <c r="C70" s="858" t="s">
        <v>234</v>
      </c>
      <c r="D70" s="576" t="s">
        <v>741</v>
      </c>
      <c r="E70" s="579" t="s">
        <v>357</v>
      </c>
      <c r="F70" s="572" t="s">
        <v>351</v>
      </c>
      <c r="G70" s="858"/>
      <c r="H70" s="855">
        <f>+H71+H74</f>
        <v>0</v>
      </c>
    </row>
    <row r="71" spans="1:8" s="1004" customFormat="1" ht="93.75" hidden="1">
      <c r="A71" s="982" t="s">
        <v>235</v>
      </c>
      <c r="B71" s="975" t="s">
        <v>664</v>
      </c>
      <c r="C71" s="986" t="s">
        <v>234</v>
      </c>
      <c r="D71" s="987" t="s">
        <v>741</v>
      </c>
      <c r="E71" s="988" t="s">
        <v>636</v>
      </c>
      <c r="F71" s="989" t="s">
        <v>354</v>
      </c>
      <c r="G71" s="986"/>
      <c r="H71" s="980">
        <f>+H72</f>
        <v>0</v>
      </c>
    </row>
    <row r="72" spans="1:8" s="931" customFormat="1" ht="56.25" hidden="1">
      <c r="A72" s="558" t="s">
        <v>246</v>
      </c>
      <c r="B72" s="564" t="s">
        <v>664</v>
      </c>
      <c r="C72" s="565" t="s">
        <v>234</v>
      </c>
      <c r="D72" s="559" t="s">
        <v>741</v>
      </c>
      <c r="E72" s="681" t="s">
        <v>636</v>
      </c>
      <c r="F72" s="560" t="s">
        <v>371</v>
      </c>
      <c r="G72" s="566"/>
      <c r="H72" s="561">
        <f>+H73</f>
        <v>0</v>
      </c>
    </row>
    <row r="73" spans="1:8" s="163" customFormat="1" ht="37.5" hidden="1">
      <c r="A73" s="115" t="s">
        <v>527</v>
      </c>
      <c r="B73" s="482" t="s">
        <v>664</v>
      </c>
      <c r="C73" s="110" t="s">
        <v>234</v>
      </c>
      <c r="D73" s="317" t="s">
        <v>741</v>
      </c>
      <c r="E73" s="683" t="s">
        <v>636</v>
      </c>
      <c r="F73" s="318" t="s">
        <v>372</v>
      </c>
      <c r="G73" s="16" t="s">
        <v>644</v>
      </c>
      <c r="H73" s="972">
        <f ca="1">прил9!I73</f>
        <v>0</v>
      </c>
    </row>
    <row r="74" spans="1:8" s="996" customFormat="1" ht="104.25" customHeight="1">
      <c r="A74" s="982" t="s">
        <v>236</v>
      </c>
      <c r="B74" s="975" t="s">
        <v>237</v>
      </c>
      <c r="C74" s="986" t="s">
        <v>234</v>
      </c>
      <c r="D74" s="987" t="s">
        <v>741</v>
      </c>
      <c r="E74" s="988" t="s">
        <v>664</v>
      </c>
      <c r="F74" s="989" t="s">
        <v>354</v>
      </c>
      <c r="G74" s="986"/>
      <c r="H74" s="980">
        <f ca="1">+H75</f>
        <v>0</v>
      </c>
    </row>
    <row r="75" spans="1:8" s="921" customFormat="1" ht="56.25">
      <c r="A75" s="558" t="s">
        <v>246</v>
      </c>
      <c r="B75" s="564" t="s">
        <v>664</v>
      </c>
      <c r="C75" s="565" t="s">
        <v>234</v>
      </c>
      <c r="D75" s="559" t="s">
        <v>741</v>
      </c>
      <c r="E75" s="681" t="s">
        <v>664</v>
      </c>
      <c r="F75" s="560" t="s">
        <v>371</v>
      </c>
      <c r="G75" s="566"/>
      <c r="H75" s="561">
        <f ca="1">+H76</f>
        <v>0</v>
      </c>
    </row>
    <row r="76" spans="1:8" s="163" customFormat="1" ht="45.75" customHeight="1">
      <c r="A76" s="115" t="s">
        <v>527</v>
      </c>
      <c r="B76" s="482" t="s">
        <v>664</v>
      </c>
      <c r="C76" s="110" t="s">
        <v>234</v>
      </c>
      <c r="D76" s="317" t="s">
        <v>741</v>
      </c>
      <c r="E76" s="683" t="s">
        <v>664</v>
      </c>
      <c r="F76" s="318" t="s">
        <v>371</v>
      </c>
      <c r="G76" s="16" t="s">
        <v>644</v>
      </c>
      <c r="H76" s="972">
        <f ca="1">прил9!I76</f>
        <v>0</v>
      </c>
    </row>
    <row r="77" spans="1:8" s="163" customFormat="1" ht="33.75" customHeight="1">
      <c r="A77" s="543" t="s">
        <v>114</v>
      </c>
      <c r="B77" s="544" t="s">
        <v>664</v>
      </c>
      <c r="C77" s="107" t="s">
        <v>691</v>
      </c>
      <c r="D77" s="241"/>
      <c r="E77" s="612"/>
      <c r="F77" s="663"/>
      <c r="G77" s="240"/>
      <c r="H77" s="537">
        <f>H78</f>
        <v>14000</v>
      </c>
    </row>
    <row r="78" spans="1:8" s="793" customFormat="1" ht="93.75">
      <c r="A78" s="777" t="s">
        <v>273</v>
      </c>
      <c r="B78" s="549" t="s">
        <v>664</v>
      </c>
      <c r="C78" s="551" t="s">
        <v>691</v>
      </c>
      <c r="D78" s="797" t="s">
        <v>740</v>
      </c>
      <c r="E78" s="798" t="s">
        <v>357</v>
      </c>
      <c r="F78" s="783" t="s">
        <v>354</v>
      </c>
      <c r="G78" s="551"/>
      <c r="H78" s="799">
        <f>+H79</f>
        <v>14000</v>
      </c>
    </row>
    <row r="79" spans="1:8" s="866" customFormat="1" ht="150">
      <c r="A79" s="571" t="s">
        <v>28</v>
      </c>
      <c r="B79" s="850" t="s">
        <v>664</v>
      </c>
      <c r="C79" s="858" t="s">
        <v>691</v>
      </c>
      <c r="D79" s="576" t="s">
        <v>143</v>
      </c>
      <c r="E79" s="579" t="s">
        <v>357</v>
      </c>
      <c r="F79" s="572" t="s">
        <v>354</v>
      </c>
      <c r="G79" s="858"/>
      <c r="H79" s="855">
        <f>+H80</f>
        <v>14000</v>
      </c>
    </row>
    <row r="80" spans="1:8" s="1003" customFormat="1" ht="56.25">
      <c r="A80" s="982" t="s">
        <v>150</v>
      </c>
      <c r="B80" s="975" t="s">
        <v>664</v>
      </c>
      <c r="C80" s="986" t="s">
        <v>691</v>
      </c>
      <c r="D80" s="987" t="s">
        <v>144</v>
      </c>
      <c r="E80" s="988" t="s">
        <v>635</v>
      </c>
      <c r="F80" s="989" t="s">
        <v>354</v>
      </c>
      <c r="G80" s="986"/>
      <c r="H80" s="980">
        <f>H81</f>
        <v>14000</v>
      </c>
    </row>
    <row r="81" spans="1:8" s="924" customFormat="1" ht="75">
      <c r="A81" s="558" t="s">
        <v>743</v>
      </c>
      <c r="B81" s="564" t="s">
        <v>664</v>
      </c>
      <c r="C81" s="565" t="s">
        <v>691</v>
      </c>
      <c r="D81" s="559" t="s">
        <v>143</v>
      </c>
      <c r="E81" s="681" t="s">
        <v>635</v>
      </c>
      <c r="F81" s="560" t="s">
        <v>373</v>
      </c>
      <c r="G81" s="566"/>
      <c r="H81" s="561">
        <f>+H82</f>
        <v>14000</v>
      </c>
    </row>
    <row r="82" spans="1:8" s="254" customFormat="1" ht="42.75" customHeight="1">
      <c r="A82" s="115" t="s">
        <v>527</v>
      </c>
      <c r="B82" s="482" t="s">
        <v>664</v>
      </c>
      <c r="C82" s="110" t="s">
        <v>691</v>
      </c>
      <c r="D82" s="317" t="s">
        <v>143</v>
      </c>
      <c r="E82" s="683" t="s">
        <v>635</v>
      </c>
      <c r="F82" s="318" t="s">
        <v>373</v>
      </c>
      <c r="G82" s="16" t="s">
        <v>644</v>
      </c>
      <c r="H82" s="972">
        <f ca="1">прил9!I82</f>
        <v>14000</v>
      </c>
    </row>
    <row r="83" spans="1:8" s="254" customFormat="1" ht="37.5">
      <c r="A83" s="324" t="s">
        <v>668</v>
      </c>
      <c r="B83" s="545" t="s">
        <v>664</v>
      </c>
      <c r="C83" s="100">
        <v>14</v>
      </c>
      <c r="D83" s="241"/>
      <c r="E83" s="612"/>
      <c r="F83" s="663"/>
      <c r="G83" s="100"/>
      <c r="H83" s="537">
        <f>+H84</f>
        <v>0</v>
      </c>
    </row>
    <row r="84" spans="1:8" s="776" customFormat="1" ht="75">
      <c r="A84" s="965" t="s">
        <v>29</v>
      </c>
      <c r="B84" s="552" t="s">
        <v>664</v>
      </c>
      <c r="C84" s="966">
        <v>14</v>
      </c>
      <c r="D84" s="797" t="s">
        <v>669</v>
      </c>
      <c r="E84" s="798" t="s">
        <v>357</v>
      </c>
      <c r="F84" s="783" t="s">
        <v>354</v>
      </c>
      <c r="G84" s="966"/>
      <c r="H84" s="784">
        <f>+H85</f>
        <v>0</v>
      </c>
    </row>
    <row r="85" spans="1:8" s="866" customFormat="1" ht="112.5">
      <c r="A85" s="1011" t="s">
        <v>30</v>
      </c>
      <c r="B85" s="1012" t="s">
        <v>664</v>
      </c>
      <c r="C85" s="1013" t="s">
        <v>670</v>
      </c>
      <c r="D85" s="576" t="s">
        <v>737</v>
      </c>
      <c r="E85" s="579" t="s">
        <v>357</v>
      </c>
      <c r="F85" s="572" t="s">
        <v>354</v>
      </c>
      <c r="G85" s="1013"/>
      <c r="H85" s="573">
        <f>+H86</f>
        <v>0</v>
      </c>
    </row>
    <row r="86" spans="1:8" s="996" customFormat="1" ht="56.25">
      <c r="A86" s="999" t="s">
        <v>172</v>
      </c>
      <c r="B86" s="1000" t="s">
        <v>664</v>
      </c>
      <c r="C86" s="1001">
        <v>14</v>
      </c>
      <c r="D86" s="997" t="s">
        <v>737</v>
      </c>
      <c r="E86" s="994" t="s">
        <v>635</v>
      </c>
      <c r="F86" s="989" t="s">
        <v>354</v>
      </c>
      <c r="G86" s="986"/>
      <c r="H86" s="1002">
        <f>+H87+H89</f>
        <v>0</v>
      </c>
    </row>
    <row r="87" spans="1:8" s="921" customFormat="1" ht="43.5" customHeight="1">
      <c r="A87" s="557" t="s">
        <v>739</v>
      </c>
      <c r="B87" s="562" t="s">
        <v>664</v>
      </c>
      <c r="C87" s="563">
        <v>14</v>
      </c>
      <c r="D87" s="567" t="s">
        <v>737</v>
      </c>
      <c r="E87" s="684" t="s">
        <v>635</v>
      </c>
      <c r="F87" s="568" t="s">
        <v>362</v>
      </c>
      <c r="G87" s="566"/>
      <c r="H87" s="561">
        <f>H88</f>
        <v>0</v>
      </c>
    </row>
    <row r="88" spans="1:8" s="163" customFormat="1" ht="46.5" customHeight="1">
      <c r="A88" s="115" t="s">
        <v>527</v>
      </c>
      <c r="B88" s="438" t="s">
        <v>664</v>
      </c>
      <c r="C88" s="103">
        <v>14</v>
      </c>
      <c r="D88" s="173" t="s">
        <v>737</v>
      </c>
      <c r="E88" s="682" t="s">
        <v>635</v>
      </c>
      <c r="F88" s="174" t="s">
        <v>374</v>
      </c>
      <c r="G88" s="16" t="s">
        <v>644</v>
      </c>
      <c r="H88" s="972">
        <f ca="1">прил9!I88</f>
        <v>0</v>
      </c>
    </row>
    <row r="89" spans="1:8" s="921" customFormat="1" ht="84" customHeight="1">
      <c r="A89" s="557" t="s">
        <v>229</v>
      </c>
      <c r="B89" s="562" t="s">
        <v>664</v>
      </c>
      <c r="C89" s="563">
        <v>14</v>
      </c>
      <c r="D89" s="567" t="s">
        <v>737</v>
      </c>
      <c r="E89" s="684" t="s">
        <v>635</v>
      </c>
      <c r="F89" s="568" t="s">
        <v>375</v>
      </c>
      <c r="G89" s="566"/>
      <c r="H89" s="561">
        <f ca="1">H90</f>
        <v>0</v>
      </c>
    </row>
    <row r="90" spans="1:8" s="163" customFormat="1" ht="42.75" customHeight="1">
      <c r="A90" s="115" t="s">
        <v>527</v>
      </c>
      <c r="B90" s="438" t="s">
        <v>664</v>
      </c>
      <c r="C90" s="103">
        <v>14</v>
      </c>
      <c r="D90" s="173" t="s">
        <v>737</v>
      </c>
      <c r="E90" s="682" t="s">
        <v>635</v>
      </c>
      <c r="F90" s="174" t="s">
        <v>375</v>
      </c>
      <c r="G90" s="16" t="s">
        <v>644</v>
      </c>
      <c r="H90" s="972">
        <f ca="1">прил9!I90</f>
        <v>0</v>
      </c>
    </row>
    <row r="91" spans="1:8" s="163" customFormat="1">
      <c r="A91" s="111" t="s">
        <v>671</v>
      </c>
      <c r="B91" s="535" t="s">
        <v>641</v>
      </c>
      <c r="C91" s="105"/>
      <c r="D91" s="96"/>
      <c r="E91" s="615"/>
      <c r="F91" s="669"/>
      <c r="G91" s="105"/>
      <c r="H91" s="536">
        <f>+H92+H97</f>
        <v>12500</v>
      </c>
    </row>
    <row r="92" spans="1:8" s="163" customFormat="1">
      <c r="A92" s="543" t="s">
        <v>226</v>
      </c>
      <c r="B92" s="544" t="s">
        <v>641</v>
      </c>
      <c r="C92" s="107" t="s">
        <v>683</v>
      </c>
      <c r="D92" s="541"/>
      <c r="E92" s="616"/>
      <c r="F92" s="670"/>
      <c r="G92" s="240"/>
      <c r="H92" s="537">
        <f>+H93</f>
        <v>0</v>
      </c>
    </row>
    <row r="93" spans="1:8" s="785" customFormat="1" ht="37.5">
      <c r="A93" s="794" t="s">
        <v>50</v>
      </c>
      <c r="B93" s="553" t="s">
        <v>641</v>
      </c>
      <c r="C93" s="553" t="s">
        <v>683</v>
      </c>
      <c r="D93" s="797" t="s">
        <v>228</v>
      </c>
      <c r="E93" s="798" t="s">
        <v>357</v>
      </c>
      <c r="F93" s="783" t="s">
        <v>351</v>
      </c>
      <c r="G93" s="795"/>
      <c r="H93" s="784">
        <f>+H94</f>
        <v>0</v>
      </c>
    </row>
    <row r="94" spans="1:8" s="866" customFormat="1">
      <c r="A94" s="577" t="s">
        <v>52</v>
      </c>
      <c r="B94" s="578" t="s">
        <v>641</v>
      </c>
      <c r="C94" s="578" t="s">
        <v>683</v>
      </c>
      <c r="D94" s="576" t="s">
        <v>51</v>
      </c>
      <c r="E94" s="579" t="s">
        <v>357</v>
      </c>
      <c r="F94" s="572" t="s">
        <v>354</v>
      </c>
      <c r="G94" s="579"/>
      <c r="H94" s="573">
        <f>+H95</f>
        <v>0</v>
      </c>
    </row>
    <row r="95" spans="1:8" s="921" customFormat="1" ht="75">
      <c r="A95" s="557" t="s">
        <v>227</v>
      </c>
      <c r="B95" s="563" t="s">
        <v>641</v>
      </c>
      <c r="C95" s="563" t="s">
        <v>683</v>
      </c>
      <c r="D95" s="559" t="s">
        <v>51</v>
      </c>
      <c r="E95" s="681" t="s">
        <v>357</v>
      </c>
      <c r="F95" s="560" t="s">
        <v>376</v>
      </c>
      <c r="G95" s="563"/>
      <c r="H95" s="561">
        <f>+H96</f>
        <v>0</v>
      </c>
    </row>
    <row r="96" spans="1:8" s="163" customFormat="1" ht="39" customHeight="1">
      <c r="A96" s="289" t="s">
        <v>527</v>
      </c>
      <c r="B96" s="16" t="s">
        <v>641</v>
      </c>
      <c r="C96" s="16" t="s">
        <v>683</v>
      </c>
      <c r="D96" s="317" t="s">
        <v>51</v>
      </c>
      <c r="E96" s="683" t="s">
        <v>357</v>
      </c>
      <c r="F96" s="318" t="s">
        <v>376</v>
      </c>
      <c r="G96" s="16" t="s">
        <v>644</v>
      </c>
      <c r="H96" s="972">
        <f ca="1">прил9!I96</f>
        <v>0</v>
      </c>
    </row>
    <row r="97" spans="1:8" s="163" customFormat="1">
      <c r="A97" s="603" t="s">
        <v>672</v>
      </c>
      <c r="B97" s="347" t="s">
        <v>641</v>
      </c>
      <c r="C97" s="28" t="s">
        <v>673</v>
      </c>
      <c r="D97" s="604"/>
      <c r="E97" s="685"/>
      <c r="F97" s="671"/>
      <c r="G97" s="28"/>
      <c r="H97" s="605">
        <f>H98+H105+H112</f>
        <v>12500</v>
      </c>
    </row>
    <row r="98" spans="1:8" s="793" customFormat="1" ht="93.75">
      <c r="A98" s="800" t="s">
        <v>523</v>
      </c>
      <c r="B98" s="549" t="s">
        <v>641</v>
      </c>
      <c r="C98" s="551" t="s">
        <v>673</v>
      </c>
      <c r="D98" s="797" t="s">
        <v>350</v>
      </c>
      <c r="E98" s="798" t="s">
        <v>357</v>
      </c>
      <c r="F98" s="783" t="s">
        <v>354</v>
      </c>
      <c r="G98" s="551"/>
      <c r="H98" s="799">
        <f>H99</f>
        <v>11500</v>
      </c>
    </row>
    <row r="99" spans="1:8" s="866" customFormat="1" ht="150">
      <c r="A99" s="862" t="s">
        <v>524</v>
      </c>
      <c r="B99" s="850" t="s">
        <v>641</v>
      </c>
      <c r="C99" s="858" t="s">
        <v>673</v>
      </c>
      <c r="D99" s="576" t="s">
        <v>340</v>
      </c>
      <c r="E99" s="579" t="s">
        <v>357</v>
      </c>
      <c r="F99" s="572" t="s">
        <v>354</v>
      </c>
      <c r="G99" s="858"/>
      <c r="H99" s="855">
        <f>H100</f>
        <v>11500</v>
      </c>
    </row>
    <row r="100" spans="1:8" s="996" customFormat="1" ht="56.25">
      <c r="A100" s="990" t="s">
        <v>341</v>
      </c>
      <c r="B100" s="975" t="s">
        <v>641</v>
      </c>
      <c r="C100" s="986" t="s">
        <v>673</v>
      </c>
      <c r="D100" s="997" t="s">
        <v>340</v>
      </c>
      <c r="E100" s="994" t="s">
        <v>635</v>
      </c>
      <c r="F100" s="998" t="s">
        <v>351</v>
      </c>
      <c r="G100" s="986"/>
      <c r="H100" s="980">
        <f>H101+H103</f>
        <v>11500</v>
      </c>
    </row>
    <row r="101" spans="1:8" s="921" customFormat="1">
      <c r="A101" s="558" t="s">
        <v>342</v>
      </c>
      <c r="B101" s="345" t="s">
        <v>641</v>
      </c>
      <c r="C101" s="566" t="s">
        <v>673</v>
      </c>
      <c r="D101" s="559" t="s">
        <v>340</v>
      </c>
      <c r="E101" s="681" t="s">
        <v>635</v>
      </c>
      <c r="F101" s="560" t="s">
        <v>377</v>
      </c>
      <c r="G101" s="566"/>
      <c r="H101" s="910">
        <f>H102</f>
        <v>1500</v>
      </c>
    </row>
    <row r="102" spans="1:8" s="163" customFormat="1" ht="37.5" customHeight="1">
      <c r="A102" s="115" t="s">
        <v>527</v>
      </c>
      <c r="B102" s="443" t="s">
        <v>641</v>
      </c>
      <c r="C102" s="16" t="s">
        <v>673</v>
      </c>
      <c r="D102" s="317" t="s">
        <v>340</v>
      </c>
      <c r="E102" s="683" t="s">
        <v>635</v>
      </c>
      <c r="F102" s="318" t="s">
        <v>377</v>
      </c>
      <c r="G102" s="16" t="s">
        <v>644</v>
      </c>
      <c r="H102" s="972">
        <f ca="1">прил9!I102</f>
        <v>1500</v>
      </c>
    </row>
    <row r="103" spans="1:8" s="921" customFormat="1">
      <c r="A103" s="558" t="s">
        <v>343</v>
      </c>
      <c r="B103" s="345" t="s">
        <v>641</v>
      </c>
      <c r="C103" s="566" t="s">
        <v>673</v>
      </c>
      <c r="D103" s="559" t="s">
        <v>340</v>
      </c>
      <c r="E103" s="681" t="s">
        <v>635</v>
      </c>
      <c r="F103" s="560" t="s">
        <v>378</v>
      </c>
      <c r="G103" s="566"/>
      <c r="H103" s="910">
        <f ca="1">H104</f>
        <v>10000</v>
      </c>
    </row>
    <row r="104" spans="1:8" s="163" customFormat="1" ht="42.75" customHeight="1">
      <c r="A104" s="115" t="s">
        <v>527</v>
      </c>
      <c r="B104" s="443" t="s">
        <v>641</v>
      </c>
      <c r="C104" s="16" t="s">
        <v>673</v>
      </c>
      <c r="D104" s="317" t="s">
        <v>340</v>
      </c>
      <c r="E104" s="683" t="s">
        <v>635</v>
      </c>
      <c r="F104" s="318" t="s">
        <v>378</v>
      </c>
      <c r="G104" s="16" t="s">
        <v>644</v>
      </c>
      <c r="H104" s="972">
        <f ca="1">прил9!I104</f>
        <v>10000</v>
      </c>
    </row>
    <row r="105" spans="1:8" s="793" customFormat="1" ht="93.75" hidden="1">
      <c r="A105" s="801" t="s">
        <v>500</v>
      </c>
      <c r="B105" s="968" t="s">
        <v>641</v>
      </c>
      <c r="C105" s="781" t="s">
        <v>673</v>
      </c>
      <c r="D105" s="969" t="s">
        <v>224</v>
      </c>
      <c r="E105" s="970" t="s">
        <v>357</v>
      </c>
      <c r="F105" s="971" t="s">
        <v>351</v>
      </c>
      <c r="G105" s="781"/>
      <c r="H105" s="771">
        <f>H106</f>
        <v>0</v>
      </c>
    </row>
    <row r="106" spans="1:8" s="866" customFormat="1" ht="112.5" hidden="1">
      <c r="A106" s="1010" t="s">
        <v>515</v>
      </c>
      <c r="B106" s="863" t="s">
        <v>641</v>
      </c>
      <c r="C106" s="864" t="s">
        <v>673</v>
      </c>
      <c r="D106" s="865" t="s">
        <v>502</v>
      </c>
      <c r="E106" s="1007" t="s">
        <v>357</v>
      </c>
      <c r="F106" s="1008" t="s">
        <v>351</v>
      </c>
      <c r="G106" s="864"/>
      <c r="H106" s="857">
        <f>H107</f>
        <v>0</v>
      </c>
    </row>
    <row r="107" spans="1:8" s="996" customFormat="1" ht="112.5" hidden="1">
      <c r="A107" s="990" t="s">
        <v>504</v>
      </c>
      <c r="B107" s="991" t="s">
        <v>641</v>
      </c>
      <c r="C107" s="992" t="s">
        <v>673</v>
      </c>
      <c r="D107" s="993" t="s">
        <v>502</v>
      </c>
      <c r="E107" s="994" t="s">
        <v>635</v>
      </c>
      <c r="F107" s="995" t="s">
        <v>351</v>
      </c>
      <c r="G107" s="986"/>
      <c r="H107" s="985">
        <f>H108+H110</f>
        <v>0</v>
      </c>
    </row>
    <row r="108" spans="1:8" s="921" customFormat="1" ht="56.25" hidden="1">
      <c r="A108" s="558" t="s">
        <v>505</v>
      </c>
      <c r="B108" s="345" t="s">
        <v>641</v>
      </c>
      <c r="C108" s="566" t="s">
        <v>673</v>
      </c>
      <c r="D108" s="567" t="s">
        <v>502</v>
      </c>
      <c r="E108" s="681" t="s">
        <v>635</v>
      </c>
      <c r="F108" s="919" t="s">
        <v>496</v>
      </c>
      <c r="G108" s="566"/>
      <c r="H108" s="917">
        <f>H109</f>
        <v>0</v>
      </c>
    </row>
    <row r="109" spans="1:8" s="163" customFormat="1" ht="37.5" hidden="1">
      <c r="A109" s="115" t="s">
        <v>527</v>
      </c>
      <c r="B109" s="443" t="s">
        <v>641</v>
      </c>
      <c r="C109" s="16" t="s">
        <v>673</v>
      </c>
      <c r="D109" s="173" t="s">
        <v>502</v>
      </c>
      <c r="E109" s="683" t="s">
        <v>635</v>
      </c>
      <c r="F109" s="741" t="s">
        <v>496</v>
      </c>
      <c r="G109" s="739" t="s">
        <v>649</v>
      </c>
      <c r="H109" s="972">
        <f ca="1">прил9!I114</f>
        <v>0</v>
      </c>
    </row>
    <row r="110" spans="1:8" s="921" customFormat="1" ht="56.25" hidden="1">
      <c r="A110" s="918" t="s">
        <v>506</v>
      </c>
      <c r="B110" s="345" t="s">
        <v>641</v>
      </c>
      <c r="C110" s="566" t="s">
        <v>673</v>
      </c>
      <c r="D110" s="567" t="s">
        <v>502</v>
      </c>
      <c r="E110" s="681" t="s">
        <v>635</v>
      </c>
      <c r="F110" s="919" t="s">
        <v>497</v>
      </c>
      <c r="G110" s="566"/>
      <c r="H110" s="917">
        <f ca="1">H111</f>
        <v>0</v>
      </c>
    </row>
    <row r="111" spans="1:8" s="163" customFormat="1" ht="37.5" hidden="1">
      <c r="A111" s="115" t="s">
        <v>527</v>
      </c>
      <c r="B111" s="443" t="s">
        <v>641</v>
      </c>
      <c r="C111" s="16" t="s">
        <v>673</v>
      </c>
      <c r="D111" s="173" t="s">
        <v>502</v>
      </c>
      <c r="E111" s="683" t="s">
        <v>635</v>
      </c>
      <c r="F111" s="741" t="s">
        <v>497</v>
      </c>
      <c r="G111" s="739" t="s">
        <v>649</v>
      </c>
      <c r="H111" s="972">
        <f ca="1">прил9!I116</f>
        <v>0</v>
      </c>
    </row>
    <row r="112" spans="1:8" s="163" customFormat="1" ht="75">
      <c r="A112" s="777" t="s">
        <v>14</v>
      </c>
      <c r="B112" s="1166" t="s">
        <v>641</v>
      </c>
      <c r="C112" s="1166" t="s">
        <v>673</v>
      </c>
      <c r="D112" s="1167" t="s">
        <v>744</v>
      </c>
      <c r="E112" s="1168" t="s">
        <v>357</v>
      </c>
      <c r="F112" s="1169" t="s">
        <v>351</v>
      </c>
      <c r="G112" s="1166"/>
      <c r="H112" s="1195">
        <f>H113</f>
        <v>1000</v>
      </c>
    </row>
    <row r="113" spans="1:36" s="163" customFormat="1" ht="56.25">
      <c r="A113" s="1192" t="s">
        <v>2</v>
      </c>
      <c r="B113" s="1171" t="s">
        <v>641</v>
      </c>
      <c r="C113" s="1171" t="s">
        <v>673</v>
      </c>
      <c r="D113" s="1172" t="s">
        <v>746</v>
      </c>
      <c r="E113" s="1173" t="s">
        <v>357</v>
      </c>
      <c r="F113" s="1174" t="s">
        <v>351</v>
      </c>
      <c r="G113" s="1175"/>
      <c r="H113" s="812">
        <f>H114</f>
        <v>1000</v>
      </c>
    </row>
    <row r="114" spans="1:36" s="163" customFormat="1" ht="56.25">
      <c r="A114" s="1193" t="s">
        <v>3</v>
      </c>
      <c r="B114" s="1177" t="s">
        <v>641</v>
      </c>
      <c r="C114" s="1177" t="s">
        <v>673</v>
      </c>
      <c r="D114" s="1178" t="s">
        <v>746</v>
      </c>
      <c r="E114" s="1179" t="s">
        <v>635</v>
      </c>
      <c r="F114" s="1180" t="s">
        <v>351</v>
      </c>
      <c r="G114" s="1181"/>
      <c r="H114" s="881">
        <f>H115</f>
        <v>1000</v>
      </c>
    </row>
    <row r="115" spans="1:36" s="163" customFormat="1" ht="37.5">
      <c r="A115" s="938" t="s">
        <v>4</v>
      </c>
      <c r="B115" s="1160" t="s">
        <v>641</v>
      </c>
      <c r="C115" s="1160" t="s">
        <v>673</v>
      </c>
      <c r="D115" s="1161" t="s">
        <v>746</v>
      </c>
      <c r="E115" s="1162" t="s">
        <v>635</v>
      </c>
      <c r="F115" s="1163" t="s">
        <v>5</v>
      </c>
      <c r="G115" s="1164"/>
      <c r="H115" s="917">
        <f>H116</f>
        <v>1000</v>
      </c>
    </row>
    <row r="116" spans="1:36" s="163" customFormat="1" ht="37.5">
      <c r="A116" s="33" t="s">
        <v>527</v>
      </c>
      <c r="B116" s="1154" t="s">
        <v>641</v>
      </c>
      <c r="C116" s="1154" t="s">
        <v>673</v>
      </c>
      <c r="D116" s="1156" t="s">
        <v>746</v>
      </c>
      <c r="E116" s="1157" t="s">
        <v>635</v>
      </c>
      <c r="F116" s="1158" t="s">
        <v>5</v>
      </c>
      <c r="G116" s="1155" t="s">
        <v>644</v>
      </c>
      <c r="H116" s="972">
        <f ca="1">прил9!I109</f>
        <v>1000</v>
      </c>
    </row>
    <row r="117" spans="1:36" s="163" customFormat="1">
      <c r="A117" s="111" t="s">
        <v>675</v>
      </c>
      <c r="B117" s="535" t="s">
        <v>676</v>
      </c>
      <c r="C117" s="105"/>
      <c r="D117" s="96"/>
      <c r="E117" s="615"/>
      <c r="F117" s="669"/>
      <c r="G117" s="105"/>
      <c r="H117" s="536">
        <f>H118+H124</f>
        <v>82797</v>
      </c>
    </row>
    <row r="118" spans="1:36" s="228" customFormat="1">
      <c r="A118" s="543" t="s">
        <v>677</v>
      </c>
      <c r="B118" s="544" t="s">
        <v>676</v>
      </c>
      <c r="C118" s="107" t="s">
        <v>636</v>
      </c>
      <c r="D118" s="541"/>
      <c r="E118" s="616"/>
      <c r="F118" s="670"/>
      <c r="G118" s="240"/>
      <c r="H118" s="537">
        <f>+H119</f>
        <v>0</v>
      </c>
      <c r="I118" s="227"/>
      <c r="J118" s="227"/>
      <c r="K118" s="227"/>
      <c r="L118" s="227"/>
      <c r="M118" s="227"/>
      <c r="N118" s="227"/>
      <c r="O118" s="227"/>
      <c r="P118" s="227"/>
      <c r="Q118" s="227"/>
      <c r="R118" s="227"/>
      <c r="S118" s="227"/>
      <c r="T118" s="227"/>
      <c r="U118" s="227"/>
      <c r="V118" s="227"/>
      <c r="W118" s="227"/>
      <c r="X118" s="227"/>
      <c r="Y118" s="227"/>
      <c r="Z118" s="227"/>
      <c r="AA118" s="227"/>
      <c r="AB118" s="227"/>
      <c r="AC118" s="227"/>
      <c r="AD118" s="227"/>
      <c r="AE118" s="227"/>
      <c r="AF118" s="227"/>
      <c r="AG118" s="227"/>
      <c r="AH118" s="227"/>
      <c r="AI118" s="227"/>
      <c r="AJ118" s="227"/>
    </row>
    <row r="119" spans="1:36" s="772" customFormat="1" ht="93.75">
      <c r="A119" s="801" t="s">
        <v>500</v>
      </c>
      <c r="B119" s="549" t="s">
        <v>676</v>
      </c>
      <c r="C119" s="551" t="s">
        <v>636</v>
      </c>
      <c r="D119" s="797" t="s">
        <v>224</v>
      </c>
      <c r="E119" s="798" t="s">
        <v>357</v>
      </c>
      <c r="F119" s="783" t="s">
        <v>354</v>
      </c>
      <c r="G119" s="551"/>
      <c r="H119" s="799">
        <f>+H120</f>
        <v>0</v>
      </c>
    </row>
    <row r="120" spans="1:36" s="856" customFormat="1" ht="131.25">
      <c r="A120" s="571" t="s">
        <v>328</v>
      </c>
      <c r="B120" s="850" t="s">
        <v>676</v>
      </c>
      <c r="C120" s="858" t="s">
        <v>636</v>
      </c>
      <c r="D120" s="576" t="s">
        <v>225</v>
      </c>
      <c r="E120" s="579" t="s">
        <v>357</v>
      </c>
      <c r="F120" s="572" t="s">
        <v>354</v>
      </c>
      <c r="G120" s="858"/>
      <c r="H120" s="855">
        <f>+H121</f>
        <v>0</v>
      </c>
    </row>
    <row r="121" spans="1:36" s="981" customFormat="1" ht="112.5">
      <c r="A121" s="982" t="s">
        <v>222</v>
      </c>
      <c r="B121" s="975" t="s">
        <v>676</v>
      </c>
      <c r="C121" s="986" t="s">
        <v>636</v>
      </c>
      <c r="D121" s="987" t="s">
        <v>225</v>
      </c>
      <c r="E121" s="988" t="s">
        <v>635</v>
      </c>
      <c r="F121" s="989" t="s">
        <v>354</v>
      </c>
      <c r="G121" s="986"/>
      <c r="H121" s="980">
        <f>+H122</f>
        <v>0</v>
      </c>
    </row>
    <row r="122" spans="1:36" s="907" customFormat="1" ht="37.5">
      <c r="A122" s="558" t="s">
        <v>223</v>
      </c>
      <c r="B122" s="564" t="s">
        <v>676</v>
      </c>
      <c r="C122" s="565" t="s">
        <v>636</v>
      </c>
      <c r="D122" s="559" t="s">
        <v>225</v>
      </c>
      <c r="E122" s="681" t="s">
        <v>635</v>
      </c>
      <c r="F122" s="560" t="s">
        <v>379</v>
      </c>
      <c r="G122" s="566"/>
      <c r="H122" s="561">
        <f>+H123</f>
        <v>0</v>
      </c>
    </row>
    <row r="123" spans="1:36" s="228" customFormat="1">
      <c r="A123" s="33" t="s">
        <v>645</v>
      </c>
      <c r="B123" s="482" t="s">
        <v>676</v>
      </c>
      <c r="C123" s="110" t="s">
        <v>636</v>
      </c>
      <c r="D123" s="317" t="s">
        <v>225</v>
      </c>
      <c r="E123" s="683" t="s">
        <v>635</v>
      </c>
      <c r="F123" s="318" t="s">
        <v>379</v>
      </c>
      <c r="G123" s="16" t="s">
        <v>646</v>
      </c>
      <c r="H123" s="972">
        <f ca="1">прил9!I123</f>
        <v>0</v>
      </c>
      <c r="I123" s="227"/>
      <c r="J123" s="227"/>
      <c r="K123" s="227"/>
      <c r="L123" s="227"/>
      <c r="M123" s="227"/>
      <c r="N123" s="227"/>
      <c r="O123" s="227"/>
      <c r="P123" s="227"/>
      <c r="Q123" s="227"/>
      <c r="R123" s="227"/>
      <c r="S123" s="227"/>
      <c r="T123" s="227"/>
      <c r="U123" s="227"/>
      <c r="V123" s="227"/>
      <c r="W123" s="227"/>
      <c r="X123" s="227"/>
      <c r="Y123" s="227"/>
      <c r="Z123" s="227"/>
      <c r="AA123" s="227"/>
      <c r="AB123" s="227"/>
      <c r="AC123" s="227"/>
      <c r="AD123" s="227"/>
      <c r="AE123" s="227"/>
      <c r="AF123" s="227"/>
      <c r="AG123" s="227"/>
      <c r="AH123" s="227"/>
      <c r="AI123" s="227"/>
      <c r="AJ123" s="227"/>
    </row>
    <row r="124" spans="1:36" s="228" customFormat="1">
      <c r="A124" s="143" t="s">
        <v>678</v>
      </c>
      <c r="B124" s="545" t="s">
        <v>676</v>
      </c>
      <c r="C124" s="100" t="s">
        <v>664</v>
      </c>
      <c r="D124" s="242"/>
      <c r="E124" s="614"/>
      <c r="F124" s="668"/>
      <c r="G124" s="100"/>
      <c r="H124" s="546">
        <f>+H125</f>
        <v>82797</v>
      </c>
      <c r="I124" s="227"/>
      <c r="J124" s="227"/>
      <c r="K124" s="227"/>
      <c r="L124" s="227"/>
      <c r="M124" s="227"/>
      <c r="N124" s="227"/>
      <c r="O124" s="227"/>
      <c r="P124" s="227"/>
      <c r="Q124" s="227"/>
      <c r="R124" s="227"/>
      <c r="S124" s="227"/>
      <c r="T124" s="227"/>
      <c r="U124" s="227"/>
      <c r="V124" s="227"/>
      <c r="W124" s="227"/>
      <c r="X124" s="227"/>
      <c r="Y124" s="227"/>
      <c r="Z124" s="227"/>
      <c r="AA124" s="227"/>
      <c r="AB124" s="227"/>
      <c r="AC124" s="227"/>
      <c r="AD124" s="227"/>
      <c r="AE124" s="227"/>
      <c r="AF124" s="227"/>
      <c r="AG124" s="227"/>
      <c r="AH124" s="227"/>
      <c r="AI124" s="227"/>
      <c r="AJ124" s="227"/>
    </row>
    <row r="125" spans="1:36" s="772" customFormat="1" ht="93.75">
      <c r="A125" s="801" t="s">
        <v>500</v>
      </c>
      <c r="B125" s="552" t="s">
        <v>676</v>
      </c>
      <c r="C125" s="554" t="s">
        <v>664</v>
      </c>
      <c r="D125" s="778" t="s">
        <v>722</v>
      </c>
      <c r="E125" s="779" t="s">
        <v>357</v>
      </c>
      <c r="F125" s="802" t="s">
        <v>354</v>
      </c>
      <c r="G125" s="552"/>
      <c r="H125" s="803">
        <f>+H126</f>
        <v>82797</v>
      </c>
    </row>
    <row r="126" spans="1:36" s="856" customFormat="1" ht="37.5">
      <c r="A126" s="849" t="s">
        <v>681</v>
      </c>
      <c r="B126" s="569" t="s">
        <v>676</v>
      </c>
      <c r="C126" s="570" t="s">
        <v>664</v>
      </c>
      <c r="D126" s="852" t="s">
        <v>225</v>
      </c>
      <c r="E126" s="853" t="s">
        <v>357</v>
      </c>
      <c r="F126" s="854" t="s">
        <v>354</v>
      </c>
      <c r="G126" s="569"/>
      <c r="H126" s="857">
        <f>+H127</f>
        <v>82797</v>
      </c>
    </row>
    <row r="127" spans="1:36" s="981" customFormat="1" ht="56.25">
      <c r="A127" s="974" t="s">
        <v>278</v>
      </c>
      <c r="B127" s="983" t="s">
        <v>676</v>
      </c>
      <c r="C127" s="984" t="s">
        <v>664</v>
      </c>
      <c r="D127" s="977" t="s">
        <v>225</v>
      </c>
      <c r="E127" s="978" t="s">
        <v>635</v>
      </c>
      <c r="F127" s="979" t="s">
        <v>354</v>
      </c>
      <c r="G127" s="983"/>
      <c r="H127" s="985">
        <f>H128</f>
        <v>82797</v>
      </c>
    </row>
    <row r="128" spans="1:36" s="907" customFormat="1">
      <c r="A128" s="911" t="s">
        <v>725</v>
      </c>
      <c r="B128" s="912" t="s">
        <v>676</v>
      </c>
      <c r="C128" s="913" t="s">
        <v>664</v>
      </c>
      <c r="D128" s="914" t="s">
        <v>225</v>
      </c>
      <c r="E128" s="915" t="s">
        <v>635</v>
      </c>
      <c r="F128" s="916" t="s">
        <v>380</v>
      </c>
      <c r="G128" s="912"/>
      <c r="H128" s="917">
        <f>SUM(H129:H129)</f>
        <v>82797</v>
      </c>
    </row>
    <row r="129" spans="1:36" s="228" customFormat="1" ht="37.5" customHeight="1">
      <c r="A129" s="115" t="s">
        <v>527</v>
      </c>
      <c r="B129" s="483" t="s">
        <v>676</v>
      </c>
      <c r="C129" s="330" t="s">
        <v>664</v>
      </c>
      <c r="D129" s="154" t="s">
        <v>225</v>
      </c>
      <c r="E129" s="679" t="s">
        <v>635</v>
      </c>
      <c r="F129" s="455" t="s">
        <v>380</v>
      </c>
      <c r="G129" s="260" t="s">
        <v>644</v>
      </c>
      <c r="H129" s="972">
        <f ca="1">прил9!I129</f>
        <v>82797</v>
      </c>
      <c r="I129" s="227"/>
      <c r="J129" s="227"/>
      <c r="K129" s="227"/>
      <c r="L129" s="227"/>
      <c r="M129" s="227"/>
      <c r="N129" s="227"/>
      <c r="O129" s="227"/>
      <c r="P129" s="227"/>
      <c r="Q129" s="227"/>
      <c r="R129" s="227"/>
      <c r="S129" s="227"/>
      <c r="T129" s="227"/>
      <c r="U129" s="227"/>
      <c r="V129" s="227"/>
      <c r="W129" s="227"/>
      <c r="X129" s="227"/>
      <c r="Y129" s="227"/>
      <c r="Z129" s="227"/>
      <c r="AA129" s="227"/>
      <c r="AB129" s="227"/>
      <c r="AC129" s="227"/>
      <c r="AD129" s="227"/>
      <c r="AE129" s="227"/>
      <c r="AF129" s="227"/>
      <c r="AG129" s="227"/>
      <c r="AH129" s="227"/>
      <c r="AI129" s="227"/>
      <c r="AJ129" s="227"/>
    </row>
    <row r="130" spans="1:36" s="228" customFormat="1">
      <c r="A130" s="160" t="s">
        <v>682</v>
      </c>
      <c r="B130" s="239" t="s">
        <v>683</v>
      </c>
      <c r="C130" s="161"/>
      <c r="D130" s="237"/>
      <c r="E130" s="611"/>
      <c r="F130" s="662"/>
      <c r="G130" s="161"/>
      <c r="H130" s="534">
        <f>+H131+H144</f>
        <v>1047738</v>
      </c>
      <c r="I130" s="227"/>
      <c r="J130" s="227"/>
      <c r="K130" s="227"/>
      <c r="L130" s="227"/>
      <c r="M130" s="227"/>
      <c r="N130" s="227"/>
      <c r="O130" s="227"/>
      <c r="P130" s="227"/>
      <c r="Q130" s="227"/>
      <c r="R130" s="227"/>
      <c r="S130" s="227"/>
      <c r="T130" s="227"/>
      <c r="U130" s="227"/>
      <c r="V130" s="227"/>
      <c r="W130" s="227"/>
      <c r="X130" s="227"/>
      <c r="Y130" s="227"/>
      <c r="Z130" s="227"/>
      <c r="AA130" s="227"/>
      <c r="AB130" s="227"/>
      <c r="AC130" s="227"/>
      <c r="AD130" s="227"/>
      <c r="AE130" s="227"/>
      <c r="AF130" s="227"/>
      <c r="AG130" s="227"/>
      <c r="AH130" s="227"/>
      <c r="AI130" s="227"/>
      <c r="AJ130" s="227"/>
    </row>
    <row r="131" spans="1:36" s="228" customFormat="1">
      <c r="A131" s="57" t="s">
        <v>684</v>
      </c>
      <c r="B131" s="244" t="s">
        <v>683</v>
      </c>
      <c r="C131" s="240" t="s">
        <v>635</v>
      </c>
      <c r="D131" s="241"/>
      <c r="E131" s="612"/>
      <c r="F131" s="663"/>
      <c r="G131" s="240"/>
      <c r="H131" s="537">
        <f>+H132</f>
        <v>1047738</v>
      </c>
      <c r="I131" s="227"/>
      <c r="J131" s="227"/>
      <c r="K131" s="227"/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227"/>
      <c r="Z131" s="227"/>
      <c r="AA131" s="227"/>
      <c r="AB131" s="227"/>
      <c r="AC131" s="227"/>
      <c r="AD131" s="227"/>
      <c r="AE131" s="227"/>
      <c r="AF131" s="227"/>
      <c r="AG131" s="227"/>
      <c r="AH131" s="227"/>
      <c r="AI131" s="227"/>
      <c r="AJ131" s="227"/>
    </row>
    <row r="132" spans="1:36" s="772" customFormat="1" ht="75">
      <c r="A132" s="800" t="s">
        <v>259</v>
      </c>
      <c r="B132" s="549" t="s">
        <v>683</v>
      </c>
      <c r="C132" s="551" t="s">
        <v>635</v>
      </c>
      <c r="D132" s="797" t="s">
        <v>706</v>
      </c>
      <c r="E132" s="798" t="s">
        <v>357</v>
      </c>
      <c r="F132" s="783" t="s">
        <v>354</v>
      </c>
      <c r="G132" s="553"/>
      <c r="H132" s="784">
        <f>+H133</f>
        <v>1047738</v>
      </c>
    </row>
    <row r="133" spans="1:36" s="856" customFormat="1" ht="112.5">
      <c r="A133" s="571" t="s">
        <v>260</v>
      </c>
      <c r="B133" s="850" t="s">
        <v>683</v>
      </c>
      <c r="C133" s="858" t="s">
        <v>635</v>
      </c>
      <c r="D133" s="865" t="s">
        <v>708</v>
      </c>
      <c r="E133" s="1007" t="s">
        <v>357</v>
      </c>
      <c r="F133" s="1008" t="s">
        <v>354</v>
      </c>
      <c r="G133" s="858"/>
      <c r="H133" s="573">
        <f>H134</f>
        <v>1047738</v>
      </c>
    </row>
    <row r="134" spans="1:36" s="981" customFormat="1" ht="37.5">
      <c r="A134" s="982" t="s">
        <v>145</v>
      </c>
      <c r="B134" s="975" t="s">
        <v>683</v>
      </c>
      <c r="C134" s="976" t="s">
        <v>635</v>
      </c>
      <c r="D134" s="977" t="s">
        <v>708</v>
      </c>
      <c r="E134" s="978" t="s">
        <v>635</v>
      </c>
      <c r="F134" s="979" t="s">
        <v>354</v>
      </c>
      <c r="G134" s="975"/>
      <c r="H134" s="980">
        <f ca="1">прил9!I134</f>
        <v>1047738</v>
      </c>
    </row>
    <row r="135" spans="1:36" s="981" customFormat="1" ht="56.25">
      <c r="A135" s="935" t="s">
        <v>0</v>
      </c>
      <c r="B135" s="345" t="s">
        <v>683</v>
      </c>
      <c r="C135" s="566" t="s">
        <v>635</v>
      </c>
      <c r="D135" s="559" t="s">
        <v>708</v>
      </c>
      <c r="E135" s="681" t="s">
        <v>635</v>
      </c>
      <c r="F135" s="909" t="s">
        <v>487</v>
      </c>
      <c r="G135" s="345"/>
      <c r="H135" s="1034">
        <f ca="1">прил9!I135</f>
        <v>478126</v>
      </c>
    </row>
    <row r="136" spans="1:36" s="228" customFormat="1" ht="75">
      <c r="A136" s="158" t="s">
        <v>642</v>
      </c>
      <c r="B136" s="443" t="s">
        <v>683</v>
      </c>
      <c r="C136" s="16" t="s">
        <v>635</v>
      </c>
      <c r="D136" s="317" t="s">
        <v>708</v>
      </c>
      <c r="E136" s="683" t="s">
        <v>635</v>
      </c>
      <c r="F136" s="355" t="s">
        <v>488</v>
      </c>
      <c r="G136" s="16" t="s">
        <v>637</v>
      </c>
      <c r="H136" s="972">
        <f ca="1">прил9!I136</f>
        <v>478126</v>
      </c>
      <c r="I136" s="227"/>
      <c r="J136" s="227"/>
      <c r="K136" s="227"/>
      <c r="L136" s="227"/>
      <c r="M136" s="227"/>
      <c r="N136" s="227"/>
      <c r="O136" s="227"/>
      <c r="P136" s="227"/>
      <c r="Q136" s="227"/>
      <c r="R136" s="227"/>
      <c r="S136" s="227"/>
      <c r="T136" s="227"/>
      <c r="U136" s="227"/>
      <c r="V136" s="227"/>
      <c r="W136" s="227"/>
      <c r="X136" s="227"/>
      <c r="Y136" s="227"/>
      <c r="Z136" s="227"/>
      <c r="AA136" s="227"/>
      <c r="AB136" s="227"/>
      <c r="AC136" s="227"/>
      <c r="AD136" s="227"/>
      <c r="AE136" s="227"/>
      <c r="AF136" s="227"/>
      <c r="AG136" s="227"/>
      <c r="AH136" s="227"/>
      <c r="AI136" s="227"/>
      <c r="AJ136" s="227"/>
    </row>
    <row r="137" spans="1:36" s="228" customFormat="1" ht="75">
      <c r="A137" s="935" t="s">
        <v>1</v>
      </c>
      <c r="B137" s="345" t="s">
        <v>683</v>
      </c>
      <c r="C137" s="566" t="s">
        <v>635</v>
      </c>
      <c r="D137" s="559" t="s">
        <v>708</v>
      </c>
      <c r="E137" s="681" t="s">
        <v>635</v>
      </c>
      <c r="F137" s="909" t="s">
        <v>486</v>
      </c>
      <c r="G137" s="566"/>
      <c r="H137" s="972">
        <f ca="1">прил9!I137</f>
        <v>303375</v>
      </c>
      <c r="I137" s="227"/>
      <c r="J137" s="227"/>
      <c r="K137" s="227"/>
      <c r="L137" s="227"/>
      <c r="M137" s="227"/>
      <c r="N137" s="227"/>
      <c r="O137" s="227"/>
      <c r="P137" s="227"/>
      <c r="Q137" s="227"/>
      <c r="R137" s="227"/>
      <c r="S137" s="227"/>
      <c r="T137" s="227"/>
      <c r="U137" s="227"/>
      <c r="V137" s="227"/>
      <c r="W137" s="227"/>
      <c r="X137" s="227"/>
      <c r="Y137" s="227"/>
      <c r="Z137" s="227"/>
      <c r="AA137" s="227"/>
      <c r="AB137" s="227"/>
      <c r="AC137" s="227"/>
      <c r="AD137" s="227"/>
      <c r="AE137" s="227"/>
      <c r="AF137" s="227"/>
      <c r="AG137" s="227"/>
      <c r="AH137" s="227"/>
      <c r="AI137" s="227"/>
      <c r="AJ137" s="227"/>
    </row>
    <row r="138" spans="1:36" s="228" customFormat="1" ht="73.5" customHeight="1">
      <c r="A138" s="158" t="s">
        <v>642</v>
      </c>
      <c r="B138" s="443" t="s">
        <v>683</v>
      </c>
      <c r="C138" s="16" t="s">
        <v>635</v>
      </c>
      <c r="D138" s="317" t="s">
        <v>708</v>
      </c>
      <c r="E138" s="683" t="s">
        <v>635</v>
      </c>
      <c r="F138" s="355" t="s">
        <v>486</v>
      </c>
      <c r="G138" s="16" t="s">
        <v>637</v>
      </c>
      <c r="H138" s="972">
        <f ca="1">прил9!I138</f>
        <v>303375</v>
      </c>
      <c r="I138" s="227"/>
      <c r="J138" s="227"/>
      <c r="K138" s="227"/>
      <c r="L138" s="227"/>
      <c r="M138" s="227"/>
      <c r="N138" s="227"/>
      <c r="O138" s="227"/>
      <c r="P138" s="227"/>
      <c r="Q138" s="227"/>
      <c r="R138" s="227"/>
      <c r="S138" s="227"/>
      <c r="T138" s="227"/>
      <c r="U138" s="227"/>
      <c r="V138" s="227"/>
      <c r="W138" s="227"/>
      <c r="X138" s="227"/>
      <c r="Y138" s="227"/>
      <c r="Z138" s="227"/>
      <c r="AA138" s="227"/>
      <c r="AB138" s="227"/>
      <c r="AC138" s="227"/>
      <c r="AD138" s="227"/>
      <c r="AE138" s="227"/>
      <c r="AF138" s="227"/>
      <c r="AG138" s="227"/>
      <c r="AH138" s="227"/>
      <c r="AI138" s="227"/>
      <c r="AJ138" s="227"/>
    </row>
    <row r="139" spans="1:36" s="907" customFormat="1" ht="37.5">
      <c r="A139" s="558" t="s">
        <v>710</v>
      </c>
      <c r="B139" s="345" t="s">
        <v>683</v>
      </c>
      <c r="C139" s="908" t="s">
        <v>635</v>
      </c>
      <c r="D139" s="559" t="s">
        <v>708</v>
      </c>
      <c r="E139" s="681" t="s">
        <v>635</v>
      </c>
      <c r="F139" s="909" t="s">
        <v>364</v>
      </c>
      <c r="G139" s="345"/>
      <c r="H139" s="1152">
        <f ca="1">прил9!I139</f>
        <v>266237</v>
      </c>
    </row>
    <row r="140" spans="1:36" s="228" customFormat="1" ht="42.75" customHeight="1">
      <c r="A140" s="115" t="s">
        <v>527</v>
      </c>
      <c r="B140" s="443" t="s">
        <v>683</v>
      </c>
      <c r="C140" s="16" t="s">
        <v>635</v>
      </c>
      <c r="D140" s="317" t="s">
        <v>708</v>
      </c>
      <c r="E140" s="683" t="s">
        <v>635</v>
      </c>
      <c r="F140" s="355" t="s">
        <v>364</v>
      </c>
      <c r="G140" s="16" t="s">
        <v>644</v>
      </c>
      <c r="H140" s="972">
        <f ca="1">прил9!I140</f>
        <v>244737</v>
      </c>
      <c r="I140" s="227"/>
      <c r="J140" s="227"/>
      <c r="K140" s="227"/>
      <c r="L140" s="227"/>
      <c r="M140" s="227"/>
      <c r="N140" s="227"/>
      <c r="O140" s="227"/>
      <c r="P140" s="227"/>
      <c r="Q140" s="227"/>
      <c r="R140" s="227"/>
      <c r="S140" s="227"/>
      <c r="T140" s="227"/>
      <c r="U140" s="227"/>
      <c r="V140" s="227"/>
      <c r="W140" s="227"/>
      <c r="X140" s="227"/>
      <c r="Y140" s="227"/>
      <c r="Z140" s="227"/>
      <c r="AA140" s="227"/>
      <c r="AB140" s="227"/>
      <c r="AC140" s="227"/>
      <c r="AD140" s="227"/>
      <c r="AE140" s="227"/>
      <c r="AF140" s="227"/>
      <c r="AG140" s="227"/>
      <c r="AH140" s="227"/>
      <c r="AI140" s="227"/>
      <c r="AJ140" s="227"/>
    </row>
    <row r="141" spans="1:36" s="228" customFormat="1">
      <c r="A141" s="33" t="s">
        <v>645</v>
      </c>
      <c r="B141" s="443" t="s">
        <v>683</v>
      </c>
      <c r="C141" s="16" t="s">
        <v>635</v>
      </c>
      <c r="D141" s="317" t="s">
        <v>708</v>
      </c>
      <c r="E141" s="683" t="s">
        <v>635</v>
      </c>
      <c r="F141" s="355" t="s">
        <v>364</v>
      </c>
      <c r="G141" s="16" t="s">
        <v>646</v>
      </c>
      <c r="H141" s="972">
        <f ca="1">прил9!I141</f>
        <v>21500</v>
      </c>
      <c r="I141" s="227"/>
      <c r="J141" s="227"/>
      <c r="K141" s="227"/>
      <c r="L141" s="227"/>
      <c r="M141" s="227"/>
      <c r="N141" s="227"/>
      <c r="O141" s="227"/>
      <c r="P141" s="227"/>
      <c r="Q141" s="227"/>
      <c r="R141" s="227"/>
      <c r="S141" s="227"/>
      <c r="T141" s="227"/>
      <c r="U141" s="227"/>
      <c r="V141" s="227"/>
      <c r="W141" s="227"/>
      <c r="X141" s="227"/>
      <c r="Y141" s="227"/>
      <c r="Z141" s="227"/>
      <c r="AA141" s="227"/>
      <c r="AB141" s="227"/>
      <c r="AC141" s="227"/>
      <c r="AD141" s="227"/>
      <c r="AE141" s="227"/>
      <c r="AF141" s="227"/>
      <c r="AG141" s="227"/>
      <c r="AH141" s="227"/>
      <c r="AI141" s="227"/>
      <c r="AJ141" s="227"/>
    </row>
    <row r="142" spans="1:36" s="907" customFormat="1" ht="56.25" hidden="1">
      <c r="A142" s="558" t="s">
        <v>499</v>
      </c>
      <c r="B142" s="345" t="s">
        <v>683</v>
      </c>
      <c r="C142" s="566" t="s">
        <v>635</v>
      </c>
      <c r="D142" s="559" t="s">
        <v>708</v>
      </c>
      <c r="E142" s="681" t="s">
        <v>635</v>
      </c>
      <c r="F142" s="909" t="s">
        <v>498</v>
      </c>
      <c r="G142" s="566"/>
      <c r="H142" s="917">
        <f ca="1">H143</f>
        <v>0</v>
      </c>
    </row>
    <row r="143" spans="1:36" s="228" customFormat="1" ht="37.5" hidden="1">
      <c r="A143" s="115" t="s">
        <v>527</v>
      </c>
      <c r="B143" s="351" t="s">
        <v>683</v>
      </c>
      <c r="C143" s="349" t="s">
        <v>635</v>
      </c>
      <c r="D143" s="317" t="s">
        <v>708</v>
      </c>
      <c r="E143" s="683" t="s">
        <v>635</v>
      </c>
      <c r="F143" s="355" t="s">
        <v>498</v>
      </c>
      <c r="G143" s="16" t="s">
        <v>644</v>
      </c>
      <c r="H143" s="972">
        <f ca="1">прил9!I143</f>
        <v>0</v>
      </c>
      <c r="I143" s="227"/>
      <c r="J143" s="227"/>
      <c r="K143" s="227"/>
      <c r="L143" s="227"/>
      <c r="M143" s="227"/>
      <c r="N143" s="227"/>
      <c r="O143" s="227"/>
      <c r="P143" s="227"/>
      <c r="Q143" s="227"/>
      <c r="R143" s="227"/>
      <c r="S143" s="227"/>
      <c r="T143" s="227"/>
      <c r="U143" s="227"/>
      <c r="V143" s="227"/>
      <c r="W143" s="227"/>
      <c r="X143" s="227"/>
      <c r="Y143" s="227"/>
      <c r="Z143" s="227"/>
      <c r="AA143" s="227"/>
      <c r="AB143" s="227"/>
      <c r="AC143" s="227"/>
      <c r="AD143" s="227"/>
      <c r="AE143" s="227"/>
      <c r="AF143" s="227"/>
      <c r="AG143" s="227"/>
      <c r="AH143" s="227"/>
      <c r="AI143" s="227"/>
      <c r="AJ143" s="227"/>
    </row>
    <row r="144" spans="1:36" s="228" customFormat="1">
      <c r="A144" s="57" t="s">
        <v>230</v>
      </c>
      <c r="B144" s="244" t="s">
        <v>683</v>
      </c>
      <c r="C144" s="240" t="s">
        <v>641</v>
      </c>
      <c r="D144" s="241"/>
      <c r="E144" s="612"/>
      <c r="F144" s="663"/>
      <c r="G144" s="240"/>
      <c r="H144" s="537">
        <f>+H145</f>
        <v>0</v>
      </c>
      <c r="I144" s="227"/>
      <c r="J144" s="227"/>
      <c r="K144" s="227"/>
      <c r="L144" s="227"/>
      <c r="M144" s="227"/>
      <c r="N144" s="227"/>
      <c r="O144" s="227"/>
      <c r="P144" s="227"/>
      <c r="Q144" s="227"/>
      <c r="R144" s="227"/>
      <c r="S144" s="227"/>
      <c r="T144" s="227"/>
      <c r="U144" s="227"/>
      <c r="V144" s="227"/>
      <c r="W144" s="227"/>
      <c r="X144" s="227"/>
      <c r="Y144" s="227"/>
      <c r="Z144" s="227"/>
      <c r="AA144" s="227"/>
      <c r="AB144" s="227"/>
      <c r="AC144" s="227"/>
      <c r="AD144" s="227"/>
      <c r="AE144" s="227"/>
      <c r="AF144" s="227"/>
      <c r="AG144" s="227"/>
      <c r="AH144" s="227"/>
      <c r="AI144" s="227"/>
      <c r="AJ144" s="227"/>
    </row>
    <row r="145" spans="1:36" s="772" customFormat="1" ht="78" customHeight="1">
      <c r="A145" s="800" t="s">
        <v>253</v>
      </c>
      <c r="B145" s="549" t="s">
        <v>683</v>
      </c>
      <c r="C145" s="551" t="s">
        <v>641</v>
      </c>
      <c r="D145" s="797" t="s">
        <v>706</v>
      </c>
      <c r="E145" s="798" t="s">
        <v>357</v>
      </c>
      <c r="F145" s="783" t="s">
        <v>354</v>
      </c>
      <c r="G145" s="553"/>
      <c r="H145" s="784">
        <f>+H146</f>
        <v>0</v>
      </c>
    </row>
    <row r="146" spans="1:36" s="856" customFormat="1" ht="75">
      <c r="A146" s="571" t="s">
        <v>25</v>
      </c>
      <c r="B146" s="850" t="s">
        <v>683</v>
      </c>
      <c r="C146" s="858" t="s">
        <v>641</v>
      </c>
      <c r="D146" s="865" t="s">
        <v>233</v>
      </c>
      <c r="E146" s="1007" t="s">
        <v>357</v>
      </c>
      <c r="F146" s="1008" t="s">
        <v>354</v>
      </c>
      <c r="G146" s="858"/>
      <c r="H146" s="573">
        <f>+H147</f>
        <v>0</v>
      </c>
    </row>
    <row r="147" spans="1:36" s="981" customFormat="1" ht="131.25">
      <c r="A147" s="982" t="s">
        <v>231</v>
      </c>
      <c r="B147" s="975" t="s">
        <v>683</v>
      </c>
      <c r="C147" s="976" t="s">
        <v>641</v>
      </c>
      <c r="D147" s="977" t="s">
        <v>233</v>
      </c>
      <c r="E147" s="978" t="s">
        <v>636</v>
      </c>
      <c r="F147" s="979" t="s">
        <v>354</v>
      </c>
      <c r="G147" s="975"/>
      <c r="H147" s="980">
        <f>+H148</f>
        <v>0</v>
      </c>
    </row>
    <row r="148" spans="1:36" s="907" customFormat="1" ht="40.5" customHeight="1">
      <c r="A148" s="558" t="s">
        <v>232</v>
      </c>
      <c r="B148" s="345" t="s">
        <v>683</v>
      </c>
      <c r="C148" s="908" t="s">
        <v>641</v>
      </c>
      <c r="D148" s="559" t="s">
        <v>233</v>
      </c>
      <c r="E148" s="681" t="s">
        <v>636</v>
      </c>
      <c r="F148" s="909" t="s">
        <v>381</v>
      </c>
      <c r="G148" s="345"/>
      <c r="H148" s="561">
        <f>+H149</f>
        <v>0</v>
      </c>
    </row>
    <row r="149" spans="1:36" s="228" customFormat="1" ht="39" customHeight="1">
      <c r="A149" s="115" t="s">
        <v>527</v>
      </c>
      <c r="B149" s="443" t="s">
        <v>683</v>
      </c>
      <c r="C149" s="16" t="s">
        <v>641</v>
      </c>
      <c r="D149" s="317" t="s">
        <v>233</v>
      </c>
      <c r="E149" s="683" t="s">
        <v>636</v>
      </c>
      <c r="F149" s="355" t="s">
        <v>381</v>
      </c>
      <c r="G149" s="16" t="s">
        <v>644</v>
      </c>
      <c r="H149" s="972">
        <f ca="1">прил9!I149</f>
        <v>0</v>
      </c>
      <c r="I149" s="227"/>
      <c r="J149" s="227"/>
      <c r="K149" s="227"/>
      <c r="L149" s="227"/>
      <c r="M149" s="227"/>
      <c r="N149" s="227"/>
      <c r="O149" s="227"/>
      <c r="P149" s="227"/>
      <c r="Q149" s="227"/>
      <c r="R149" s="227"/>
      <c r="S149" s="227"/>
      <c r="T149" s="227"/>
      <c r="U149" s="227"/>
      <c r="V149" s="227"/>
      <c r="W149" s="227"/>
      <c r="X149" s="227"/>
      <c r="Y149" s="227"/>
      <c r="Z149" s="227"/>
      <c r="AA149" s="227"/>
      <c r="AB149" s="227"/>
      <c r="AC149" s="227"/>
      <c r="AD149" s="227"/>
      <c r="AE149" s="227"/>
      <c r="AF149" s="227"/>
      <c r="AG149" s="227"/>
      <c r="AH149" s="227"/>
      <c r="AI149" s="227"/>
      <c r="AJ149" s="227"/>
    </row>
    <row r="150" spans="1:36" s="228" customFormat="1">
      <c r="A150" s="160" t="s">
        <v>16</v>
      </c>
      <c r="B150" s="239" t="s">
        <v>691</v>
      </c>
      <c r="C150" s="161"/>
      <c r="D150" s="237"/>
      <c r="E150" s="611"/>
      <c r="F150" s="662"/>
      <c r="G150" s="161"/>
      <c r="H150" s="534">
        <f>+H151</f>
        <v>73973</v>
      </c>
      <c r="I150" s="227"/>
      <c r="J150" s="227"/>
      <c r="K150" s="227"/>
      <c r="L150" s="227"/>
      <c r="M150" s="227"/>
      <c r="N150" s="227"/>
      <c r="O150" s="227"/>
      <c r="P150" s="227"/>
      <c r="Q150" s="227"/>
      <c r="R150" s="227"/>
      <c r="S150" s="227"/>
      <c r="T150" s="227"/>
      <c r="U150" s="227"/>
      <c r="V150" s="227"/>
      <c r="W150" s="227"/>
      <c r="X150" s="227"/>
      <c r="Y150" s="227"/>
      <c r="Z150" s="227"/>
      <c r="AA150" s="227"/>
      <c r="AB150" s="227"/>
      <c r="AC150" s="227"/>
      <c r="AD150" s="227"/>
      <c r="AE150" s="227"/>
      <c r="AF150" s="227"/>
      <c r="AG150" s="227"/>
      <c r="AH150" s="227"/>
      <c r="AI150" s="227"/>
      <c r="AJ150" s="227"/>
    </row>
    <row r="151" spans="1:36" s="228" customFormat="1">
      <c r="A151" s="57" t="s">
        <v>686</v>
      </c>
      <c r="B151" s="545" t="s">
        <v>691</v>
      </c>
      <c r="C151" s="100" t="s">
        <v>635</v>
      </c>
      <c r="D151" s="241"/>
      <c r="E151" s="612"/>
      <c r="F151" s="663"/>
      <c r="G151" s="100"/>
      <c r="H151" s="537">
        <f>H152</f>
        <v>73973</v>
      </c>
      <c r="I151" s="227"/>
      <c r="J151" s="227"/>
      <c r="K151" s="227"/>
      <c r="L151" s="227"/>
      <c r="M151" s="227"/>
      <c r="N151" s="227"/>
      <c r="O151" s="227"/>
      <c r="P151" s="227"/>
      <c r="Q151" s="227"/>
      <c r="R151" s="227"/>
      <c r="S151" s="227"/>
      <c r="T151" s="227"/>
      <c r="U151" s="227"/>
      <c r="V151" s="227"/>
      <c r="W151" s="227"/>
      <c r="X151" s="227"/>
      <c r="Y151" s="227"/>
      <c r="Z151" s="227"/>
      <c r="AA151" s="227"/>
      <c r="AB151" s="227"/>
      <c r="AC151" s="227"/>
      <c r="AD151" s="227"/>
      <c r="AE151" s="227"/>
      <c r="AF151" s="227"/>
      <c r="AG151" s="227"/>
      <c r="AH151" s="227"/>
      <c r="AI151" s="227"/>
      <c r="AJ151" s="227"/>
    </row>
    <row r="152" spans="1:36" s="772" customFormat="1" ht="78.75">
      <c r="A152" s="804" t="s">
        <v>17</v>
      </c>
      <c r="B152" s="555" t="s">
        <v>691</v>
      </c>
      <c r="C152" s="556" t="s">
        <v>635</v>
      </c>
      <c r="D152" s="797" t="s">
        <v>717</v>
      </c>
      <c r="E152" s="798" t="s">
        <v>357</v>
      </c>
      <c r="F152" s="783" t="s">
        <v>354</v>
      </c>
      <c r="G152" s="805"/>
      <c r="H152" s="784">
        <f>H153</f>
        <v>73973</v>
      </c>
    </row>
    <row r="153" spans="1:36" s="856" customFormat="1" ht="112.5">
      <c r="A153" s="849" t="s">
        <v>18</v>
      </c>
      <c r="B153" s="850" t="s">
        <v>691</v>
      </c>
      <c r="C153" s="858" t="s">
        <v>635</v>
      </c>
      <c r="D153" s="865" t="s">
        <v>718</v>
      </c>
      <c r="E153" s="1007" t="s">
        <v>357</v>
      </c>
      <c r="F153" s="1008" t="s">
        <v>354</v>
      </c>
      <c r="G153" s="1009"/>
      <c r="H153" s="573">
        <f>+H154</f>
        <v>73973</v>
      </c>
    </row>
    <row r="154" spans="1:36" s="981" customFormat="1" ht="56.25">
      <c r="A154" s="974" t="s">
        <v>19</v>
      </c>
      <c r="B154" s="975" t="s">
        <v>691</v>
      </c>
      <c r="C154" s="986" t="s">
        <v>635</v>
      </c>
      <c r="D154" s="993" t="s">
        <v>718</v>
      </c>
      <c r="E154" s="1220" t="s">
        <v>635</v>
      </c>
      <c r="F154" s="979" t="s">
        <v>354</v>
      </c>
      <c r="G154" s="975"/>
      <c r="H154" s="980">
        <f>+H155</f>
        <v>73973</v>
      </c>
    </row>
    <row r="155" spans="1:36" s="907" customFormat="1" ht="37.5">
      <c r="A155" s="558" t="s">
        <v>20</v>
      </c>
      <c r="B155" s="345" t="s">
        <v>691</v>
      </c>
      <c r="C155" s="566" t="s">
        <v>635</v>
      </c>
      <c r="D155" s="567" t="s">
        <v>718</v>
      </c>
      <c r="E155" s="684" t="s">
        <v>635</v>
      </c>
      <c r="F155" s="568" t="s">
        <v>21</v>
      </c>
      <c r="G155" s="905"/>
      <c r="H155" s="561">
        <f>H156</f>
        <v>73973</v>
      </c>
    </row>
    <row r="156" spans="1:36" s="228" customFormat="1" ht="36" customHeight="1">
      <c r="A156" s="115" t="s">
        <v>688</v>
      </c>
      <c r="B156" s="351" t="s">
        <v>691</v>
      </c>
      <c r="C156" s="349" t="s">
        <v>635</v>
      </c>
      <c r="D156" s="173" t="s">
        <v>718</v>
      </c>
      <c r="E156" s="680" t="s">
        <v>635</v>
      </c>
      <c r="F156" s="355" t="s">
        <v>21</v>
      </c>
      <c r="G156" s="16" t="s">
        <v>689</v>
      </c>
      <c r="H156" s="972">
        <f ca="1">прил9!I156</f>
        <v>73973</v>
      </c>
      <c r="I156" s="227"/>
      <c r="J156" s="227"/>
      <c r="K156" s="227"/>
      <c r="L156" s="227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27"/>
      <c r="AH156" s="227"/>
      <c r="AI156" s="227"/>
      <c r="AJ156" s="227"/>
    </row>
    <row r="157" spans="1:36" s="228" customFormat="1">
      <c r="A157" s="160" t="s">
        <v>251</v>
      </c>
      <c r="B157" s="239" t="s">
        <v>700</v>
      </c>
      <c r="C157" s="161"/>
      <c r="D157" s="237"/>
      <c r="E157" s="611"/>
      <c r="F157" s="662"/>
      <c r="G157" s="161"/>
      <c r="H157" s="534">
        <f>+H158</f>
        <v>1000</v>
      </c>
      <c r="I157" s="227"/>
      <c r="J157" s="227"/>
      <c r="K157" s="227"/>
      <c r="L157" s="227"/>
      <c r="M157" s="227"/>
      <c r="N157" s="227"/>
      <c r="O157" s="227"/>
      <c r="P157" s="227"/>
      <c r="Q157" s="227"/>
      <c r="R157" s="227"/>
      <c r="S157" s="227"/>
      <c r="T157" s="227"/>
      <c r="U157" s="227"/>
      <c r="V157" s="227"/>
      <c r="W157" s="227"/>
      <c r="X157" s="227"/>
      <c r="Y157" s="227"/>
      <c r="Z157" s="227"/>
      <c r="AA157" s="227"/>
      <c r="AB157" s="227"/>
      <c r="AC157" s="227"/>
      <c r="AD157" s="227"/>
      <c r="AE157" s="227"/>
      <c r="AF157" s="227"/>
      <c r="AG157" s="227"/>
      <c r="AH157" s="227"/>
      <c r="AI157" s="227"/>
      <c r="AJ157" s="227"/>
    </row>
    <row r="158" spans="1:36" s="228" customFormat="1">
      <c r="A158" s="57" t="s">
        <v>699</v>
      </c>
      <c r="B158" s="545" t="s">
        <v>700</v>
      </c>
      <c r="C158" s="100" t="s">
        <v>636</v>
      </c>
      <c r="D158" s="241"/>
      <c r="E158" s="612"/>
      <c r="F158" s="663"/>
      <c r="G158" s="100"/>
      <c r="H158" s="537">
        <f>H159</f>
        <v>1000</v>
      </c>
      <c r="I158" s="227"/>
      <c r="J158" s="227"/>
      <c r="K158" s="227"/>
      <c r="L158" s="227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  <c r="W158" s="227"/>
      <c r="X158" s="227"/>
      <c r="Y158" s="227"/>
      <c r="Z158" s="227"/>
      <c r="AA158" s="227"/>
      <c r="AB158" s="227"/>
      <c r="AC158" s="227"/>
      <c r="AD158" s="227"/>
      <c r="AE158" s="227"/>
      <c r="AF158" s="227"/>
      <c r="AG158" s="227"/>
      <c r="AH158" s="227"/>
      <c r="AI158" s="227"/>
      <c r="AJ158" s="227"/>
    </row>
    <row r="159" spans="1:36" s="772" customFormat="1" ht="94.5">
      <c r="A159" s="804" t="s">
        <v>31</v>
      </c>
      <c r="B159" s="555" t="s">
        <v>700</v>
      </c>
      <c r="C159" s="556" t="s">
        <v>636</v>
      </c>
      <c r="D159" s="797" t="s">
        <v>262</v>
      </c>
      <c r="E159" s="798" t="s">
        <v>357</v>
      </c>
      <c r="F159" s="783" t="s">
        <v>354</v>
      </c>
      <c r="G159" s="805"/>
      <c r="H159" s="784">
        <f>H160</f>
        <v>1000</v>
      </c>
    </row>
    <row r="160" spans="1:36" s="856" customFormat="1" ht="150">
      <c r="A160" s="849" t="s">
        <v>32</v>
      </c>
      <c r="B160" s="850" t="s">
        <v>700</v>
      </c>
      <c r="C160" s="858" t="s">
        <v>636</v>
      </c>
      <c r="D160" s="865" t="s">
        <v>263</v>
      </c>
      <c r="E160" s="1007" t="s">
        <v>357</v>
      </c>
      <c r="F160" s="1008" t="s">
        <v>354</v>
      </c>
      <c r="G160" s="1009"/>
      <c r="H160" s="573">
        <f>+H161</f>
        <v>1000</v>
      </c>
    </row>
    <row r="161" spans="1:36" s="981" customFormat="1" ht="37.5">
      <c r="A161" s="974" t="s">
        <v>264</v>
      </c>
      <c r="B161" s="975" t="s">
        <v>700</v>
      </c>
      <c r="C161" s="976" t="s">
        <v>636</v>
      </c>
      <c r="D161" s="977" t="s">
        <v>263</v>
      </c>
      <c r="E161" s="978" t="s">
        <v>635</v>
      </c>
      <c r="F161" s="979" t="s">
        <v>354</v>
      </c>
      <c r="G161" s="975"/>
      <c r="H161" s="980">
        <f>+H162</f>
        <v>1000</v>
      </c>
    </row>
    <row r="162" spans="1:36" s="907" customFormat="1" ht="75">
      <c r="A162" s="558" t="s">
        <v>265</v>
      </c>
      <c r="B162" s="905" t="s">
        <v>700</v>
      </c>
      <c r="C162" s="906" t="s">
        <v>636</v>
      </c>
      <c r="D162" s="567" t="s">
        <v>263</v>
      </c>
      <c r="E162" s="684" t="s">
        <v>635</v>
      </c>
      <c r="F162" s="568" t="s">
        <v>365</v>
      </c>
      <c r="G162" s="905"/>
      <c r="H162" s="561">
        <f>H163</f>
        <v>1000</v>
      </c>
    </row>
    <row r="163" spans="1:36" s="228" customFormat="1" ht="36" customHeight="1">
      <c r="A163" s="115" t="s">
        <v>527</v>
      </c>
      <c r="B163" s="582" t="s">
        <v>700</v>
      </c>
      <c r="C163" s="583" t="s">
        <v>636</v>
      </c>
      <c r="D163" s="687" t="s">
        <v>263</v>
      </c>
      <c r="E163" s="680" t="s">
        <v>635</v>
      </c>
      <c r="F163" s="355" t="s">
        <v>365</v>
      </c>
      <c r="G163" s="16" t="s">
        <v>644</v>
      </c>
      <c r="H163" s="972">
        <f ca="1">прил9!I163</f>
        <v>1000</v>
      </c>
      <c r="I163" s="227"/>
      <c r="J163" s="227"/>
      <c r="K163" s="227"/>
      <c r="L163" s="227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  <c r="W163" s="227"/>
      <c r="X163" s="227"/>
      <c r="Y163" s="227"/>
      <c r="Z163" s="227"/>
      <c r="AA163" s="227"/>
      <c r="AB163" s="227"/>
      <c r="AC163" s="227"/>
      <c r="AD163" s="227"/>
      <c r="AE163" s="227"/>
      <c r="AF163" s="227"/>
      <c r="AG163" s="227"/>
      <c r="AH163" s="227"/>
      <c r="AI163" s="227"/>
      <c r="AJ163" s="227"/>
    </row>
    <row r="164" spans="1:36" customFormat="1" hidden="1">
      <c r="A164" s="12"/>
      <c r="B164" s="17"/>
      <c r="C164" s="365"/>
      <c r="D164" s="366"/>
      <c r="E164" s="365"/>
      <c r="F164" s="672"/>
      <c r="G164" s="17"/>
      <c r="H164" s="74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customFormat="1" hidden="1">
      <c r="A165" s="12"/>
      <c r="B165" s="17"/>
      <c r="C165" s="365"/>
      <c r="D165" s="366"/>
      <c r="E165" s="365"/>
      <c r="F165" s="672"/>
      <c r="G165" s="17"/>
      <c r="H165" s="74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>
      <c r="B166" s="17"/>
      <c r="C166" s="365"/>
      <c r="E166" s="365"/>
      <c r="F166" s="672"/>
      <c r="G166" s="17"/>
      <c r="H166" s="745"/>
    </row>
    <row r="167" spans="1:36">
      <c r="B167" s="17"/>
      <c r="C167" s="365"/>
      <c r="E167" s="365"/>
      <c r="F167" s="672"/>
      <c r="G167" s="17"/>
      <c r="H167" s="745"/>
    </row>
    <row r="168" spans="1:36">
      <c r="B168" s="17"/>
      <c r="C168" s="365"/>
      <c r="E168" s="365"/>
      <c r="F168" s="672"/>
      <c r="G168" s="17"/>
      <c r="H168" s="745"/>
    </row>
    <row r="169" spans="1:36">
      <c r="B169" s="17"/>
      <c r="C169" s="365"/>
      <c r="E169" s="365"/>
      <c r="F169" s="672"/>
      <c r="G169" s="17"/>
      <c r="H169" s="745"/>
    </row>
    <row r="170" spans="1:36">
      <c r="B170" s="17"/>
      <c r="C170" s="365"/>
      <c r="E170" s="365"/>
      <c r="F170" s="672"/>
      <c r="G170" s="17"/>
      <c r="H170" s="745"/>
    </row>
    <row r="171" spans="1:36">
      <c r="B171" s="17"/>
      <c r="C171" s="365"/>
      <c r="E171" s="365"/>
      <c r="F171" s="672"/>
      <c r="G171" s="17"/>
      <c r="H171" s="745"/>
    </row>
    <row r="172" spans="1:36">
      <c r="B172" s="17"/>
      <c r="C172" s="365"/>
      <c r="E172" s="365"/>
      <c r="F172" s="672"/>
      <c r="G172" s="17"/>
      <c r="H172" s="745"/>
    </row>
    <row r="173" spans="1:36">
      <c r="B173" s="17"/>
      <c r="C173" s="365"/>
      <c r="E173" s="365"/>
      <c r="F173" s="672"/>
      <c r="G173" s="17"/>
      <c r="H173" s="745"/>
    </row>
    <row r="174" spans="1:36">
      <c r="B174" s="17"/>
      <c r="C174" s="365"/>
      <c r="E174" s="365"/>
      <c r="F174" s="672"/>
      <c r="G174" s="17"/>
      <c r="H174" s="745"/>
    </row>
    <row r="175" spans="1:36">
      <c r="B175" s="17"/>
      <c r="C175" s="365"/>
      <c r="E175" s="365"/>
      <c r="F175" s="672"/>
      <c r="G175" s="17"/>
      <c r="H175" s="745"/>
    </row>
    <row r="176" spans="1:36">
      <c r="B176" s="17"/>
      <c r="C176" s="365"/>
      <c r="E176" s="365"/>
      <c r="F176" s="672"/>
      <c r="G176" s="17"/>
      <c r="H176" s="745"/>
    </row>
    <row r="177" spans="1:36">
      <c r="B177" s="17"/>
      <c r="C177" s="365"/>
      <c r="E177" s="365"/>
      <c r="F177" s="672"/>
      <c r="G177" s="17"/>
      <c r="H177" s="745"/>
    </row>
    <row r="178" spans="1:36">
      <c r="B178" s="17"/>
      <c r="C178" s="365"/>
      <c r="E178" s="365"/>
      <c r="F178" s="672"/>
      <c r="G178" s="17"/>
      <c r="H178" s="745"/>
    </row>
    <row r="179" spans="1:36">
      <c r="B179" s="17"/>
      <c r="C179" s="365"/>
      <c r="E179" s="365"/>
      <c r="F179" s="672"/>
      <c r="G179" s="17"/>
      <c r="H179" s="745"/>
    </row>
    <row r="180" spans="1:36">
      <c r="B180" s="17"/>
      <c r="C180" s="365"/>
      <c r="E180" s="365"/>
      <c r="F180" s="672"/>
      <c r="G180" s="17"/>
      <c r="H180" s="745"/>
    </row>
    <row r="181" spans="1:36">
      <c r="B181" s="17"/>
      <c r="C181" s="365"/>
      <c r="E181" s="365"/>
      <c r="F181" s="672"/>
      <c r="G181" s="17"/>
      <c r="H181" s="745"/>
    </row>
    <row r="182" spans="1:36">
      <c r="B182" s="17"/>
      <c r="C182" s="365"/>
      <c r="E182" s="365"/>
      <c r="F182" s="672"/>
      <c r="G182" s="17"/>
      <c r="H182" s="745"/>
    </row>
    <row r="183" spans="1:36">
      <c r="B183" s="17"/>
      <c r="C183" s="365"/>
      <c r="E183" s="365"/>
      <c r="F183" s="672"/>
      <c r="G183" s="17"/>
      <c r="H183" s="745"/>
    </row>
    <row r="184" spans="1:36">
      <c r="B184" s="17"/>
      <c r="C184" s="365"/>
      <c r="E184" s="365"/>
      <c r="F184" s="672"/>
      <c r="G184" s="17"/>
      <c r="H184" s="745"/>
    </row>
    <row r="185" spans="1:36" s="228" customFormat="1">
      <c r="A185" s="12"/>
      <c r="B185" s="17"/>
      <c r="C185" s="365"/>
      <c r="D185" s="366"/>
      <c r="E185" s="366"/>
      <c r="F185" s="366"/>
      <c r="G185" s="17"/>
      <c r="H185" s="745"/>
      <c r="I185" s="227"/>
      <c r="J185" s="227"/>
      <c r="K185" s="227"/>
      <c r="L185" s="227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27"/>
      <c r="AF185" s="227"/>
      <c r="AG185" s="227"/>
      <c r="AH185" s="227"/>
      <c r="AI185" s="227"/>
      <c r="AJ185" s="227"/>
    </row>
    <row r="186" spans="1:36" s="228" customFormat="1">
      <c r="A186" s="12"/>
      <c r="B186" s="17"/>
      <c r="C186" s="365"/>
      <c r="D186" s="366"/>
      <c r="E186" s="366"/>
      <c r="F186" s="366"/>
      <c r="G186" s="17"/>
      <c r="H186" s="745"/>
      <c r="I186" s="227"/>
      <c r="J186" s="227"/>
      <c r="K186" s="227"/>
      <c r="L186" s="227"/>
      <c r="M186" s="227"/>
      <c r="N186" s="227"/>
      <c r="O186" s="227"/>
      <c r="P186" s="227"/>
      <c r="Q186" s="227"/>
      <c r="R186" s="227"/>
      <c r="S186" s="227"/>
      <c r="T186" s="227"/>
      <c r="U186" s="227"/>
      <c r="V186" s="227"/>
      <c r="W186" s="227"/>
      <c r="X186" s="227"/>
      <c r="Y186" s="227"/>
      <c r="Z186" s="227"/>
      <c r="AA186" s="227"/>
      <c r="AB186" s="227"/>
      <c r="AC186" s="227"/>
      <c r="AD186" s="227"/>
      <c r="AE186" s="227"/>
      <c r="AF186" s="227"/>
      <c r="AG186" s="227"/>
      <c r="AH186" s="227"/>
      <c r="AI186" s="227"/>
      <c r="AJ186" s="227"/>
    </row>
    <row r="187" spans="1:36" s="228" customFormat="1">
      <c r="A187" s="12"/>
      <c r="B187" s="17"/>
      <c r="C187" s="365"/>
      <c r="D187" s="366"/>
      <c r="E187" s="366"/>
      <c r="F187" s="366"/>
      <c r="G187" s="17"/>
      <c r="H187" s="745"/>
      <c r="I187" s="227"/>
      <c r="J187" s="227"/>
      <c r="K187" s="227"/>
      <c r="L187" s="227"/>
      <c r="M187" s="227"/>
      <c r="N187" s="227"/>
      <c r="O187" s="227"/>
      <c r="P187" s="227"/>
      <c r="Q187" s="227"/>
      <c r="R187" s="227"/>
      <c r="S187" s="227"/>
      <c r="T187" s="227"/>
      <c r="U187" s="227"/>
      <c r="V187" s="227"/>
      <c r="W187" s="227"/>
      <c r="X187" s="227"/>
      <c r="Y187" s="227"/>
      <c r="Z187" s="227"/>
      <c r="AA187" s="227"/>
      <c r="AB187" s="227"/>
      <c r="AC187" s="227"/>
      <c r="AD187" s="227"/>
      <c r="AE187" s="227"/>
      <c r="AF187" s="227"/>
      <c r="AG187" s="227"/>
      <c r="AH187" s="227"/>
      <c r="AI187" s="227"/>
      <c r="AJ187" s="227"/>
    </row>
    <row r="188" spans="1:36" s="228" customFormat="1">
      <c r="A188" s="12"/>
      <c r="B188" s="17"/>
      <c r="C188" s="365"/>
      <c r="D188" s="366"/>
      <c r="E188" s="366"/>
      <c r="F188" s="366"/>
      <c r="G188" s="17"/>
      <c r="H188" s="745"/>
      <c r="I188" s="227"/>
      <c r="J188" s="227"/>
      <c r="K188" s="227"/>
      <c r="L188" s="227"/>
      <c r="M188" s="227"/>
      <c r="N188" s="227"/>
      <c r="O188" s="227"/>
      <c r="P188" s="227"/>
      <c r="Q188" s="227"/>
      <c r="R188" s="227"/>
      <c r="S188" s="227"/>
      <c r="T188" s="227"/>
      <c r="U188" s="227"/>
      <c r="V188" s="227"/>
      <c r="W188" s="227"/>
      <c r="X188" s="227"/>
      <c r="Y188" s="227"/>
      <c r="Z188" s="227"/>
      <c r="AA188" s="227"/>
      <c r="AB188" s="227"/>
      <c r="AC188" s="227"/>
      <c r="AD188" s="227"/>
      <c r="AE188" s="227"/>
      <c r="AF188" s="227"/>
      <c r="AG188" s="227"/>
      <c r="AH188" s="227"/>
      <c r="AI188" s="227"/>
      <c r="AJ188" s="227"/>
    </row>
    <row r="189" spans="1:36" s="228" customFormat="1">
      <c r="A189" s="12"/>
      <c r="B189" s="17"/>
      <c r="C189" s="365"/>
      <c r="D189" s="366"/>
      <c r="E189" s="366"/>
      <c r="F189" s="366"/>
      <c r="G189" s="17"/>
      <c r="H189" s="745"/>
      <c r="I189" s="227"/>
      <c r="J189" s="227"/>
      <c r="K189" s="227"/>
      <c r="L189" s="227"/>
      <c r="M189" s="227"/>
      <c r="N189" s="227"/>
      <c r="O189" s="227"/>
      <c r="P189" s="227"/>
      <c r="Q189" s="227"/>
      <c r="R189" s="227"/>
      <c r="S189" s="227"/>
      <c r="T189" s="227"/>
      <c r="U189" s="227"/>
      <c r="V189" s="227"/>
      <c r="W189" s="227"/>
      <c r="X189" s="227"/>
      <c r="Y189" s="227"/>
      <c r="Z189" s="227"/>
      <c r="AA189" s="227"/>
      <c r="AB189" s="227"/>
      <c r="AC189" s="227"/>
      <c r="AD189" s="227"/>
      <c r="AE189" s="227"/>
      <c r="AF189" s="227"/>
      <c r="AG189" s="227"/>
      <c r="AH189" s="227"/>
      <c r="AI189" s="227"/>
      <c r="AJ189" s="227"/>
    </row>
    <row r="190" spans="1:36" s="228" customFormat="1">
      <c r="A190" s="12"/>
      <c r="B190" s="17"/>
      <c r="C190" s="365"/>
      <c r="D190" s="366"/>
      <c r="E190" s="366"/>
      <c r="F190" s="366"/>
      <c r="G190" s="17"/>
      <c r="H190" s="745"/>
      <c r="I190" s="227"/>
      <c r="J190" s="227"/>
      <c r="K190" s="227"/>
      <c r="L190" s="227"/>
      <c r="M190" s="227"/>
      <c r="N190" s="227"/>
      <c r="O190" s="227"/>
      <c r="P190" s="227"/>
      <c r="Q190" s="227"/>
      <c r="R190" s="227"/>
      <c r="S190" s="227"/>
      <c r="T190" s="227"/>
      <c r="U190" s="227"/>
      <c r="V190" s="227"/>
      <c r="W190" s="227"/>
      <c r="X190" s="227"/>
      <c r="Y190" s="227"/>
      <c r="Z190" s="227"/>
      <c r="AA190" s="227"/>
      <c r="AB190" s="227"/>
      <c r="AC190" s="227"/>
      <c r="AD190" s="227"/>
      <c r="AE190" s="227"/>
      <c r="AF190" s="227"/>
      <c r="AG190" s="227"/>
      <c r="AH190" s="227"/>
      <c r="AI190" s="227"/>
      <c r="AJ190" s="227"/>
    </row>
    <row r="191" spans="1:36" s="228" customFormat="1">
      <c r="A191" s="12"/>
      <c r="B191" s="17"/>
      <c r="C191" s="365"/>
      <c r="D191" s="366"/>
      <c r="E191" s="366"/>
      <c r="F191" s="366"/>
      <c r="G191" s="17"/>
      <c r="H191" s="745"/>
      <c r="I191" s="227"/>
      <c r="J191" s="227"/>
      <c r="K191" s="227"/>
      <c r="L191" s="227"/>
      <c r="M191" s="227"/>
      <c r="N191" s="227"/>
      <c r="O191" s="227"/>
      <c r="P191" s="227"/>
      <c r="Q191" s="227"/>
      <c r="R191" s="227"/>
      <c r="S191" s="227"/>
      <c r="T191" s="227"/>
      <c r="U191" s="227"/>
      <c r="V191" s="227"/>
      <c r="W191" s="227"/>
      <c r="X191" s="227"/>
      <c r="Y191" s="227"/>
      <c r="Z191" s="227"/>
      <c r="AA191" s="227"/>
      <c r="AB191" s="227"/>
      <c r="AC191" s="227"/>
      <c r="AD191" s="227"/>
      <c r="AE191" s="227"/>
      <c r="AF191" s="227"/>
      <c r="AG191" s="227"/>
      <c r="AH191" s="227"/>
      <c r="AI191" s="227"/>
      <c r="AJ191" s="227"/>
    </row>
    <row r="192" spans="1:36" s="228" customFormat="1">
      <c r="A192" s="12"/>
      <c r="B192" s="17"/>
      <c r="C192" s="365"/>
      <c r="D192" s="366"/>
      <c r="E192" s="366"/>
      <c r="F192" s="366"/>
      <c r="G192" s="17"/>
      <c r="H192" s="745"/>
      <c r="I192" s="227"/>
      <c r="J192" s="227"/>
      <c r="K192" s="227"/>
      <c r="L192" s="227"/>
      <c r="M192" s="227"/>
      <c r="N192" s="227"/>
      <c r="O192" s="227"/>
      <c r="P192" s="227"/>
      <c r="Q192" s="227"/>
      <c r="R192" s="227"/>
      <c r="S192" s="227"/>
      <c r="T192" s="227"/>
      <c r="U192" s="227"/>
      <c r="V192" s="227"/>
      <c r="W192" s="227"/>
      <c r="X192" s="227"/>
      <c r="Y192" s="227"/>
      <c r="Z192" s="227"/>
      <c r="AA192" s="227"/>
      <c r="AB192" s="227"/>
      <c r="AC192" s="227"/>
      <c r="AD192" s="227"/>
      <c r="AE192" s="227"/>
      <c r="AF192" s="227"/>
      <c r="AG192" s="227"/>
      <c r="AH192" s="227"/>
      <c r="AI192" s="227"/>
      <c r="AJ192" s="227"/>
    </row>
    <row r="193" spans="1:36" s="228" customFormat="1">
      <c r="A193" s="12"/>
      <c r="B193" s="17"/>
      <c r="C193" s="365"/>
      <c r="D193" s="366"/>
      <c r="E193" s="366"/>
      <c r="F193" s="366"/>
      <c r="G193" s="17"/>
      <c r="H193" s="745"/>
      <c r="I193" s="227"/>
      <c r="J193" s="227"/>
      <c r="K193" s="227"/>
      <c r="L193" s="227"/>
      <c r="M193" s="227"/>
      <c r="N193" s="227"/>
      <c r="O193" s="227"/>
      <c r="P193" s="227"/>
      <c r="Q193" s="227"/>
      <c r="R193" s="227"/>
      <c r="S193" s="227"/>
      <c r="T193" s="227"/>
      <c r="U193" s="227"/>
      <c r="V193" s="227"/>
      <c r="W193" s="227"/>
      <c r="X193" s="227"/>
      <c r="Y193" s="227"/>
      <c r="Z193" s="227"/>
      <c r="AA193" s="227"/>
      <c r="AB193" s="227"/>
      <c r="AC193" s="227"/>
      <c r="AD193" s="227"/>
      <c r="AE193" s="227"/>
      <c r="AF193" s="227"/>
      <c r="AG193" s="227"/>
      <c r="AH193" s="227"/>
      <c r="AI193" s="227"/>
      <c r="AJ193" s="227"/>
    </row>
    <row r="194" spans="1:36" s="228" customFormat="1">
      <c r="A194" s="12"/>
      <c r="B194" s="17"/>
      <c r="C194" s="365"/>
      <c r="D194" s="366"/>
      <c r="E194" s="366"/>
      <c r="F194" s="366"/>
      <c r="G194" s="17"/>
      <c r="H194" s="745"/>
      <c r="I194" s="227"/>
      <c r="J194" s="227"/>
      <c r="K194" s="227"/>
      <c r="L194" s="227"/>
      <c r="M194" s="227"/>
      <c r="N194" s="227"/>
      <c r="O194" s="227"/>
      <c r="P194" s="227"/>
      <c r="Q194" s="227"/>
      <c r="R194" s="227"/>
      <c r="S194" s="227"/>
      <c r="T194" s="227"/>
      <c r="U194" s="227"/>
      <c r="V194" s="227"/>
      <c r="W194" s="227"/>
      <c r="X194" s="227"/>
      <c r="Y194" s="227"/>
      <c r="Z194" s="227"/>
      <c r="AA194" s="227"/>
      <c r="AB194" s="227"/>
      <c r="AC194" s="227"/>
      <c r="AD194" s="227"/>
      <c r="AE194" s="227"/>
      <c r="AF194" s="227"/>
      <c r="AG194" s="227"/>
      <c r="AH194" s="227"/>
      <c r="AI194" s="227"/>
      <c r="AJ194" s="227"/>
    </row>
    <row r="195" spans="1:36" s="228" customFormat="1">
      <c r="A195" s="12"/>
      <c r="B195" s="17"/>
      <c r="C195" s="365"/>
      <c r="D195" s="366"/>
      <c r="E195" s="366"/>
      <c r="F195" s="366"/>
      <c r="G195" s="17"/>
      <c r="H195" s="745"/>
      <c r="I195" s="227"/>
      <c r="J195" s="227"/>
      <c r="K195" s="227"/>
      <c r="L195" s="227"/>
      <c r="M195" s="227"/>
      <c r="N195" s="227"/>
      <c r="O195" s="227"/>
      <c r="P195" s="227"/>
      <c r="Q195" s="227"/>
      <c r="R195" s="227"/>
      <c r="S195" s="227"/>
      <c r="T195" s="227"/>
      <c r="U195" s="227"/>
      <c r="V195" s="227"/>
      <c r="W195" s="227"/>
      <c r="X195" s="227"/>
      <c r="Y195" s="227"/>
      <c r="Z195" s="227"/>
      <c r="AA195" s="227"/>
      <c r="AB195" s="227"/>
      <c r="AC195" s="227"/>
      <c r="AD195" s="227"/>
      <c r="AE195" s="227"/>
      <c r="AF195" s="227"/>
      <c r="AG195" s="227"/>
      <c r="AH195" s="227"/>
      <c r="AI195" s="227"/>
      <c r="AJ195" s="227"/>
    </row>
    <row r="196" spans="1:36" s="228" customFormat="1">
      <c r="A196" s="12"/>
      <c r="B196" s="17"/>
      <c r="C196" s="365"/>
      <c r="D196" s="366"/>
      <c r="E196" s="366"/>
      <c r="F196" s="366"/>
      <c r="G196" s="17"/>
      <c r="H196" s="745"/>
      <c r="I196" s="227"/>
      <c r="J196" s="227"/>
      <c r="K196" s="227"/>
      <c r="L196" s="227"/>
      <c r="M196" s="227"/>
      <c r="N196" s="227"/>
      <c r="O196" s="227"/>
      <c r="P196" s="227"/>
      <c r="Q196" s="227"/>
      <c r="R196" s="227"/>
      <c r="S196" s="227"/>
      <c r="T196" s="227"/>
      <c r="U196" s="227"/>
      <c r="V196" s="227"/>
      <c r="W196" s="227"/>
      <c r="X196" s="227"/>
      <c r="Y196" s="227"/>
      <c r="Z196" s="227"/>
      <c r="AA196" s="227"/>
      <c r="AB196" s="227"/>
      <c r="AC196" s="227"/>
      <c r="AD196" s="227"/>
      <c r="AE196" s="227"/>
      <c r="AF196" s="227"/>
      <c r="AG196" s="227"/>
      <c r="AH196" s="227"/>
      <c r="AI196" s="227"/>
      <c r="AJ196" s="227"/>
    </row>
    <row r="197" spans="1:36" s="228" customFormat="1">
      <c r="A197" s="12"/>
      <c r="B197" s="17"/>
      <c r="C197" s="365"/>
      <c r="D197" s="366"/>
      <c r="E197" s="366"/>
      <c r="F197" s="366"/>
      <c r="G197" s="17"/>
      <c r="H197" s="745"/>
      <c r="I197" s="227"/>
      <c r="J197" s="227"/>
      <c r="K197" s="227"/>
      <c r="L197" s="227"/>
      <c r="M197" s="227"/>
      <c r="N197" s="227"/>
      <c r="O197" s="227"/>
      <c r="P197" s="227"/>
      <c r="Q197" s="227"/>
      <c r="R197" s="227"/>
      <c r="S197" s="227"/>
      <c r="T197" s="227"/>
      <c r="U197" s="227"/>
      <c r="V197" s="227"/>
      <c r="W197" s="227"/>
      <c r="X197" s="227"/>
      <c r="Y197" s="227"/>
      <c r="Z197" s="227"/>
      <c r="AA197" s="227"/>
      <c r="AB197" s="227"/>
      <c r="AC197" s="227"/>
      <c r="AD197" s="227"/>
      <c r="AE197" s="227"/>
      <c r="AF197" s="227"/>
      <c r="AG197" s="227"/>
      <c r="AH197" s="227"/>
      <c r="AI197" s="227"/>
      <c r="AJ197" s="227"/>
    </row>
    <row r="198" spans="1:36" s="228" customFormat="1">
      <c r="A198" s="12"/>
      <c r="B198" s="17"/>
      <c r="C198" s="365"/>
      <c r="D198" s="366"/>
      <c r="E198" s="366"/>
      <c r="F198" s="366"/>
      <c r="G198" s="17"/>
      <c r="H198" s="745"/>
      <c r="I198" s="227"/>
      <c r="J198" s="227"/>
      <c r="K198" s="227"/>
      <c r="L198" s="227"/>
      <c r="M198" s="227"/>
      <c r="N198" s="227"/>
      <c r="O198" s="227"/>
      <c r="P198" s="227"/>
      <c r="Q198" s="227"/>
      <c r="R198" s="227"/>
      <c r="S198" s="227"/>
      <c r="T198" s="227"/>
      <c r="U198" s="227"/>
      <c r="V198" s="227"/>
      <c r="W198" s="227"/>
      <c r="X198" s="227"/>
      <c r="Y198" s="227"/>
      <c r="Z198" s="227"/>
      <c r="AA198" s="227"/>
      <c r="AB198" s="227"/>
      <c r="AC198" s="227"/>
      <c r="AD198" s="227"/>
      <c r="AE198" s="227"/>
      <c r="AF198" s="227"/>
      <c r="AG198" s="227"/>
      <c r="AH198" s="227"/>
      <c r="AI198" s="227"/>
      <c r="AJ198" s="227"/>
    </row>
    <row r="199" spans="1:36" s="228" customFormat="1">
      <c r="A199" s="12"/>
      <c r="B199" s="17"/>
      <c r="C199" s="365"/>
      <c r="D199" s="366"/>
      <c r="E199" s="366"/>
      <c r="F199" s="366"/>
      <c r="G199" s="17"/>
      <c r="H199" s="745"/>
      <c r="I199" s="227"/>
      <c r="J199" s="227"/>
      <c r="K199" s="227"/>
      <c r="L199" s="227"/>
      <c r="M199" s="227"/>
      <c r="N199" s="227"/>
      <c r="O199" s="227"/>
      <c r="P199" s="227"/>
      <c r="Q199" s="227"/>
      <c r="R199" s="227"/>
      <c r="S199" s="227"/>
      <c r="T199" s="227"/>
      <c r="U199" s="227"/>
      <c r="V199" s="227"/>
      <c r="W199" s="227"/>
      <c r="X199" s="227"/>
      <c r="Y199" s="227"/>
      <c r="Z199" s="227"/>
      <c r="AA199" s="227"/>
      <c r="AB199" s="227"/>
      <c r="AC199" s="227"/>
      <c r="AD199" s="227"/>
      <c r="AE199" s="227"/>
      <c r="AF199" s="227"/>
      <c r="AG199" s="227"/>
      <c r="AH199" s="227"/>
      <c r="AI199" s="227"/>
      <c r="AJ199" s="227"/>
    </row>
  </sheetData>
  <autoFilter ref="A9:H165">
    <filterColumn colId="7">
      <filters>
        <filter val="1 000,00"/>
        <filter val="1 110 613,85"/>
        <filter val="1 588 811,00"/>
        <filter val="1 589 186,00"/>
        <filter val="111 200,00"/>
        <filter val="125,00"/>
        <filter val="14 000,00"/>
        <filter val="171 220,00"/>
        <filter val="18 336,00"/>
        <filter val="276 328,85"/>
        <filter val="282 420,00"/>
        <filter val="3 000,00"/>
        <filter val="3 138 434,85"/>
        <filter val="3 874,00"/>
        <filter val="326 328,85"/>
        <filter val="328 546,00"/>
        <filter val="331 943,85"/>
        <filter val="356 000,00"/>
        <filter val="36 000,00"/>
        <filter val="375,00"/>
        <filter val="380 000,00"/>
        <filter val="380 046,00"/>
        <filter val="4 196,40"/>
        <filter val="42 670,00"/>
        <filter val="462,00"/>
        <filter val="478 126,00"/>
        <filter val="5 000,00"/>
        <filter val="50 000,00"/>
        <filter val="51 500,00"/>
        <filter val="56 000,00"/>
        <filter val="56 125,00"/>
        <filter val="6 000,00"/>
        <filter val="6 670,00"/>
        <filter val="615,00"/>
        <filter val="730 639,00"/>
        <filter val="76 557,60"/>
        <filter val="80 754,00"/>
        <filter val="874,00"/>
      </filters>
    </filterColumn>
  </autoFilter>
  <mergeCells count="8">
    <mergeCell ref="D12:F12"/>
    <mergeCell ref="A7:H7"/>
    <mergeCell ref="A1:H1"/>
    <mergeCell ref="A2:H2"/>
    <mergeCell ref="A3:H3"/>
    <mergeCell ref="A5:H5"/>
    <mergeCell ref="A4:H4"/>
    <mergeCell ref="A6:H6"/>
  </mergeCells>
  <phoneticPr fontId="20" type="noConversion"/>
  <pageMargins left="0.70866141732283472" right="0.19685039370078741" top="0.39370078740157483" bottom="0.31496062992125984" header="0.31496062992125984" footer="0.23622047244094491"/>
  <pageSetup paperSize="9" scale="50" fitToHeight="6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1">
    <tabColor rgb="FF3DFA0A"/>
    <pageSetUpPr fitToPage="1"/>
  </sheetPr>
  <dimension ref="A1:IO169"/>
  <sheetViews>
    <sheetView view="pageBreakPreview" topLeftCell="A118" zoomScale="61" zoomScaleNormal="70" zoomScaleSheetLayoutView="61" workbookViewId="0">
      <selection activeCell="A137" sqref="A137"/>
    </sheetView>
  </sheetViews>
  <sheetFormatPr defaultRowHeight="18.75"/>
  <cols>
    <col min="1" max="1" width="93.85546875" style="12" customWidth="1"/>
    <col min="2" max="2" width="9.140625" style="23"/>
    <col min="3" max="3" width="9.140625" style="10"/>
    <col min="4" max="4" width="9.7109375" style="11" customWidth="1"/>
    <col min="5" max="5" width="9.28515625" style="686" customWidth="1"/>
    <col min="6" max="6" width="12" style="697" customWidth="1"/>
    <col min="7" max="7" width="9.5703125" style="25" customWidth="1"/>
    <col min="8" max="8" width="18" style="25" customWidth="1"/>
    <col min="9" max="9" width="17.42578125" style="1" customWidth="1"/>
    <col min="10" max="10" width="16.42578125" style="1" customWidth="1"/>
    <col min="11" max="11" width="17.140625" style="1" customWidth="1"/>
    <col min="12" max="12" width="12" style="1" customWidth="1"/>
    <col min="13" max="13" width="14.5703125" style="1" customWidth="1"/>
    <col min="14" max="14" width="11" style="1" customWidth="1"/>
    <col min="15" max="37" width="9.140625" style="1"/>
  </cols>
  <sheetData>
    <row r="1" spans="1:38" s="372" customFormat="1" ht="15.75">
      <c r="A1" s="1227" t="s">
        <v>248</v>
      </c>
      <c r="B1" s="1227"/>
      <c r="C1" s="1227"/>
      <c r="D1" s="1227"/>
      <c r="E1" s="1227"/>
      <c r="F1" s="1227"/>
      <c r="G1" s="1227"/>
      <c r="H1" s="1227"/>
      <c r="I1" s="1227"/>
    </row>
    <row r="2" spans="1:38" s="372" customFormat="1" ht="15.75">
      <c r="A2" s="1227" t="s">
        <v>266</v>
      </c>
      <c r="B2" s="1227"/>
      <c r="C2" s="1227"/>
      <c r="D2" s="1227"/>
      <c r="E2" s="1227"/>
      <c r="F2" s="1227"/>
      <c r="G2" s="1227"/>
      <c r="H2" s="1227"/>
      <c r="I2" s="1227"/>
    </row>
    <row r="3" spans="1:38" s="372" customFormat="1" ht="15.75">
      <c r="A3" s="1227" t="s">
        <v>125</v>
      </c>
      <c r="B3" s="1227"/>
      <c r="C3" s="1227"/>
      <c r="D3" s="1227"/>
      <c r="E3" s="1227"/>
      <c r="F3" s="1227"/>
      <c r="G3" s="1227"/>
      <c r="H3" s="1227"/>
      <c r="I3" s="1227"/>
    </row>
    <row r="4" spans="1:38" s="373" customFormat="1" ht="16.5">
      <c r="A4" s="1235" t="s">
        <v>267</v>
      </c>
      <c r="B4" s="1235"/>
      <c r="C4" s="1235"/>
      <c r="D4" s="1235"/>
      <c r="E4" s="1235"/>
      <c r="F4" s="1235"/>
      <c r="G4" s="1235"/>
      <c r="H4" s="1235"/>
      <c r="I4" s="1235"/>
    </row>
    <row r="5" spans="1:38" s="373" customFormat="1" ht="16.5">
      <c r="A5" s="1235" t="s">
        <v>126</v>
      </c>
      <c r="B5" s="1235"/>
      <c r="C5" s="1235"/>
      <c r="D5" s="1235"/>
      <c r="E5" s="1235"/>
      <c r="F5" s="1235"/>
      <c r="G5" s="1235"/>
      <c r="H5" s="1235"/>
      <c r="I5" s="1235"/>
    </row>
    <row r="6" spans="1:38" s="373" customFormat="1" ht="16.5">
      <c r="A6" s="1265"/>
      <c r="B6" s="1265"/>
      <c r="C6" s="1265"/>
      <c r="D6" s="1265"/>
      <c r="E6" s="1265"/>
      <c r="F6" s="1265"/>
      <c r="G6" s="1268"/>
      <c r="H6" s="1268"/>
      <c r="I6" s="1268"/>
    </row>
    <row r="7" spans="1:38" s="373" customFormat="1">
      <c r="A7" s="1263" t="s">
        <v>511</v>
      </c>
      <c r="B7" s="1263"/>
      <c r="C7" s="1263"/>
      <c r="D7" s="1263"/>
      <c r="E7" s="1263"/>
      <c r="F7" s="1264"/>
      <c r="G7" s="1263"/>
      <c r="H7" s="1263"/>
      <c r="I7" s="1263"/>
    </row>
    <row r="8" spans="1:38" s="8" customFormat="1" ht="18">
      <c r="A8" s="378"/>
      <c r="B8" s="379"/>
      <c r="C8" s="379"/>
      <c r="D8" s="379"/>
      <c r="E8" s="691"/>
      <c r="F8" s="694"/>
      <c r="G8" s="380"/>
      <c r="H8" s="1267" t="s">
        <v>146</v>
      </c>
      <c r="I8" s="1267"/>
    </row>
    <row r="9" spans="1:38" s="54" customFormat="1" ht="37.5">
      <c r="A9" s="18" t="s">
        <v>705</v>
      </c>
      <c r="B9" s="621" t="s">
        <v>629</v>
      </c>
      <c r="C9" s="622" t="s">
        <v>630</v>
      </c>
      <c r="D9" s="623"/>
      <c r="E9" s="692" t="s">
        <v>704</v>
      </c>
      <c r="F9" s="695"/>
      <c r="G9" s="624" t="s">
        <v>631</v>
      </c>
      <c r="H9" s="625" t="s">
        <v>510</v>
      </c>
      <c r="I9" s="625" t="s">
        <v>336</v>
      </c>
      <c r="J9" s="698">
        <v>2021</v>
      </c>
      <c r="K9" s="698">
        <v>2021</v>
      </c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</row>
    <row r="10" spans="1:38" s="228" customFormat="1">
      <c r="A10" s="220" t="s">
        <v>638</v>
      </c>
      <c r="B10" s="225"/>
      <c r="C10" s="222"/>
      <c r="D10" s="223"/>
      <c r="E10" s="610"/>
      <c r="F10" s="660"/>
      <c r="G10" s="225"/>
      <c r="H10" s="449">
        <f ca="1">+H12+H54+H61+H85+H99+H112+H135+H11+H128</f>
        <v>1139542</v>
      </c>
      <c r="I10" s="449">
        <f ca="1">+I12+I54+I61+I85+I99+I112+I135+I11+I128</f>
        <v>1128038</v>
      </c>
      <c r="J10" s="488">
        <f ca="1">прил10!I10</f>
        <v>1139542</v>
      </c>
      <c r="K10" s="488">
        <f>H10-J10</f>
        <v>0</v>
      </c>
      <c r="L10" s="488"/>
      <c r="M10" s="488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  <c r="AL10" s="227"/>
    </row>
    <row r="11" spans="1:38" s="1072" customFormat="1">
      <c r="A11" s="1057" t="s">
        <v>501</v>
      </c>
      <c r="B11" s="1061"/>
      <c r="C11" s="1066"/>
      <c r="D11" s="1058"/>
      <c r="E11" s="1059"/>
      <c r="F11" s="1070"/>
      <c r="G11" s="1061"/>
      <c r="H11" s="1062">
        <f ca="1">прил10!I11</f>
        <v>26234</v>
      </c>
      <c r="I11" s="1062">
        <f ca="1">прил10!J11</f>
        <v>51715</v>
      </c>
      <c r="J11" s="1071"/>
      <c r="K11" s="1071"/>
      <c r="L11" s="1071"/>
      <c r="M11" s="1071"/>
    </row>
    <row r="12" spans="1:38" s="228" customFormat="1">
      <c r="A12" s="111" t="s">
        <v>639</v>
      </c>
      <c r="B12" s="239" t="s">
        <v>635</v>
      </c>
      <c r="C12" s="236"/>
      <c r="D12" s="237"/>
      <c r="E12" s="611"/>
      <c r="F12" s="662"/>
      <c r="G12" s="239"/>
      <c r="H12" s="534">
        <f ca="1">H13+H18+H24+H33</f>
        <v>353353</v>
      </c>
      <c r="I12" s="534">
        <f ca="1">I13+I18+I24+I33</f>
        <v>346120</v>
      </c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</row>
    <row r="13" spans="1:38" s="228" customFormat="1" ht="37.5">
      <c r="A13" s="57" t="s">
        <v>640</v>
      </c>
      <c r="B13" s="244" t="s">
        <v>635</v>
      </c>
      <c r="C13" s="241" t="s">
        <v>636</v>
      </c>
      <c r="D13" s="241"/>
      <c r="E13" s="612"/>
      <c r="F13" s="663"/>
      <c r="G13" s="244"/>
      <c r="H13" s="537">
        <f t="shared" ref="H13:I16" si="0">+H14</f>
        <v>117180</v>
      </c>
      <c r="I13" s="537">
        <f t="shared" si="0"/>
        <v>117180</v>
      </c>
      <c r="J13" s="699">
        <v>2022</v>
      </c>
      <c r="K13" s="699">
        <v>2022</v>
      </c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  <c r="AL13" s="227"/>
    </row>
    <row r="14" spans="1:38" s="1028" customFormat="1">
      <c r="A14" s="767" t="s">
        <v>760</v>
      </c>
      <c r="B14" s="547" t="s">
        <v>635</v>
      </c>
      <c r="C14" s="548" t="s">
        <v>636</v>
      </c>
      <c r="D14" s="768" t="s">
        <v>759</v>
      </c>
      <c r="E14" s="769" t="s">
        <v>352</v>
      </c>
      <c r="F14" s="770" t="s">
        <v>351</v>
      </c>
      <c r="G14" s="547"/>
      <c r="H14" s="771">
        <f t="shared" si="0"/>
        <v>117180</v>
      </c>
      <c r="I14" s="771">
        <f t="shared" si="0"/>
        <v>117180</v>
      </c>
      <c r="J14" s="1027">
        <f ca="1">прил10!J10</f>
        <v>1128038</v>
      </c>
      <c r="K14" s="1027">
        <f>I10-J14</f>
        <v>0</v>
      </c>
    </row>
    <row r="15" spans="1:38" s="1017" customFormat="1" ht="19.5">
      <c r="A15" s="849" t="s">
        <v>762</v>
      </c>
      <c r="B15" s="569" t="s">
        <v>635</v>
      </c>
      <c r="C15" s="570" t="s">
        <v>636</v>
      </c>
      <c r="D15" s="1018" t="s">
        <v>761</v>
      </c>
      <c r="E15" s="1019" t="s">
        <v>352</v>
      </c>
      <c r="F15" s="1020" t="s">
        <v>351</v>
      </c>
      <c r="G15" s="569"/>
      <c r="H15" s="857">
        <f t="shared" si="0"/>
        <v>117180</v>
      </c>
      <c r="I15" s="857">
        <f t="shared" si="0"/>
        <v>117180</v>
      </c>
    </row>
    <row r="16" spans="1:38" s="924" customFormat="1" ht="37.5">
      <c r="A16" s="911" t="s">
        <v>716</v>
      </c>
      <c r="B16" s="912" t="s">
        <v>635</v>
      </c>
      <c r="C16" s="913" t="s">
        <v>636</v>
      </c>
      <c r="D16" s="942" t="s">
        <v>761</v>
      </c>
      <c r="E16" s="943" t="s">
        <v>352</v>
      </c>
      <c r="F16" s="944" t="s">
        <v>353</v>
      </c>
      <c r="G16" s="912"/>
      <c r="H16" s="917">
        <f t="shared" si="0"/>
        <v>117180</v>
      </c>
      <c r="I16" s="917">
        <f t="shared" si="0"/>
        <v>117180</v>
      </c>
    </row>
    <row r="17" spans="1:38" s="255" customFormat="1" ht="56.25">
      <c r="A17" s="31" t="s">
        <v>642</v>
      </c>
      <c r="B17" s="443" t="s">
        <v>635</v>
      </c>
      <c r="C17" s="259" t="s">
        <v>636</v>
      </c>
      <c r="D17" s="6" t="s">
        <v>761</v>
      </c>
      <c r="E17" s="677" t="s">
        <v>352</v>
      </c>
      <c r="F17" s="664" t="s">
        <v>353</v>
      </c>
      <c r="G17" s="260" t="s">
        <v>637</v>
      </c>
      <c r="H17" s="972">
        <f ca="1">+прил10!I17</f>
        <v>117180</v>
      </c>
      <c r="I17" s="972">
        <f ca="1">+прил10!J18</f>
        <v>117180</v>
      </c>
      <c r="J17" s="592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</row>
    <row r="18" spans="1:38" s="255" customFormat="1" ht="56.25">
      <c r="A18" s="57" t="s">
        <v>652</v>
      </c>
      <c r="B18" s="244" t="s">
        <v>635</v>
      </c>
      <c r="C18" s="240" t="s">
        <v>641</v>
      </c>
      <c r="D18" s="241"/>
      <c r="E18" s="612"/>
      <c r="F18" s="663"/>
      <c r="G18" s="240"/>
      <c r="H18" s="537">
        <f t="shared" ref="H18:I20" si="1">+H19</f>
        <v>133960</v>
      </c>
      <c r="I18" s="537">
        <f t="shared" si="1"/>
        <v>133960</v>
      </c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</row>
    <row r="19" spans="1:38" s="776" customFormat="1" ht="19.5">
      <c r="A19" s="767" t="s">
        <v>764</v>
      </c>
      <c r="B19" s="547" t="s">
        <v>635</v>
      </c>
      <c r="C19" s="548" t="s">
        <v>641</v>
      </c>
      <c r="D19" s="773" t="s">
        <v>763</v>
      </c>
      <c r="E19" s="774" t="s">
        <v>352</v>
      </c>
      <c r="F19" s="775" t="s">
        <v>351</v>
      </c>
      <c r="G19" s="547"/>
      <c r="H19" s="771">
        <f t="shared" si="1"/>
        <v>133960</v>
      </c>
      <c r="I19" s="771">
        <f t="shared" si="1"/>
        <v>133960</v>
      </c>
    </row>
    <row r="20" spans="1:38" s="1017" customFormat="1" ht="19.5">
      <c r="A20" s="849" t="s">
        <v>766</v>
      </c>
      <c r="B20" s="569" t="s">
        <v>635</v>
      </c>
      <c r="C20" s="570" t="s">
        <v>641</v>
      </c>
      <c r="D20" s="1018" t="s">
        <v>765</v>
      </c>
      <c r="E20" s="1019" t="s">
        <v>352</v>
      </c>
      <c r="F20" s="1020" t="s">
        <v>351</v>
      </c>
      <c r="G20" s="569"/>
      <c r="H20" s="857">
        <f t="shared" si="1"/>
        <v>133960</v>
      </c>
      <c r="I20" s="857">
        <f t="shared" si="1"/>
        <v>133960</v>
      </c>
    </row>
    <row r="21" spans="1:38" s="924" customFormat="1" ht="37.5">
      <c r="A21" s="911" t="s">
        <v>716</v>
      </c>
      <c r="B21" s="912" t="s">
        <v>635</v>
      </c>
      <c r="C21" s="913" t="s">
        <v>641</v>
      </c>
      <c r="D21" s="942" t="s">
        <v>765</v>
      </c>
      <c r="E21" s="943" t="s">
        <v>352</v>
      </c>
      <c r="F21" s="944" t="s">
        <v>355</v>
      </c>
      <c r="G21" s="912"/>
      <c r="H21" s="917">
        <f>SUM(H22:H23)</f>
        <v>133960</v>
      </c>
      <c r="I21" s="917">
        <f>SUM(I22:I23)</f>
        <v>133960</v>
      </c>
    </row>
    <row r="22" spans="1:38" s="254" customFormat="1" ht="56.25">
      <c r="A22" s="31" t="s">
        <v>642</v>
      </c>
      <c r="B22" s="443" t="s">
        <v>635</v>
      </c>
      <c r="C22" s="259" t="s">
        <v>641</v>
      </c>
      <c r="D22" s="6" t="s">
        <v>765</v>
      </c>
      <c r="E22" s="677" t="s">
        <v>352</v>
      </c>
      <c r="F22" s="665" t="s">
        <v>355</v>
      </c>
      <c r="G22" s="260" t="s">
        <v>637</v>
      </c>
      <c r="H22" s="972">
        <f ca="1">+прил10!I23</f>
        <v>133960</v>
      </c>
      <c r="I22" s="972">
        <f ca="1">+прил10!J23</f>
        <v>133960</v>
      </c>
    </row>
    <row r="23" spans="1:38" s="254" customFormat="1" ht="37.5" hidden="1">
      <c r="A23" s="115" t="s">
        <v>527</v>
      </c>
      <c r="B23" s="443" t="s">
        <v>635</v>
      </c>
      <c r="C23" s="259" t="s">
        <v>641</v>
      </c>
      <c r="D23" s="6" t="s">
        <v>765</v>
      </c>
      <c r="E23" s="677" t="s">
        <v>357</v>
      </c>
      <c r="F23" s="665" t="s">
        <v>355</v>
      </c>
      <c r="G23" s="260" t="s">
        <v>644</v>
      </c>
      <c r="H23" s="972">
        <f ca="1">+прил10!I24</f>
        <v>0</v>
      </c>
      <c r="I23" s="972">
        <f ca="1">+прил10!J24</f>
        <v>0</v>
      </c>
    </row>
    <row r="24" spans="1:38" s="163" customFormat="1" ht="37.5">
      <c r="A24" s="58" t="s">
        <v>653</v>
      </c>
      <c r="B24" s="263" t="s">
        <v>635</v>
      </c>
      <c r="C24" s="126" t="s">
        <v>647</v>
      </c>
      <c r="D24" s="126"/>
      <c r="E24" s="613"/>
      <c r="F24" s="262"/>
      <c r="G24" s="263"/>
      <c r="H24" s="538">
        <f>+H25+H29</f>
        <v>42670</v>
      </c>
      <c r="I24" s="538">
        <f>+I25+I29</f>
        <v>42670</v>
      </c>
    </row>
    <row r="25" spans="1:38" s="793" customFormat="1" ht="37.5">
      <c r="A25" s="767" t="s">
        <v>768</v>
      </c>
      <c r="B25" s="547" t="s">
        <v>635</v>
      </c>
      <c r="C25" s="548" t="s">
        <v>647</v>
      </c>
      <c r="D25" s="773" t="s">
        <v>767</v>
      </c>
      <c r="E25" s="774" t="s">
        <v>357</v>
      </c>
      <c r="F25" s="775" t="s">
        <v>351</v>
      </c>
      <c r="G25" s="547"/>
      <c r="H25" s="771">
        <f>+H26</f>
        <v>36000</v>
      </c>
      <c r="I25" s="771">
        <f>+I26</f>
        <v>36000</v>
      </c>
    </row>
    <row r="26" spans="1:38" s="867" customFormat="1">
      <c r="A26" s="849" t="s">
        <v>774</v>
      </c>
      <c r="B26" s="569" t="s">
        <v>635</v>
      </c>
      <c r="C26" s="570" t="s">
        <v>647</v>
      </c>
      <c r="D26" s="1018" t="s">
        <v>773</v>
      </c>
      <c r="E26" s="1019" t="s">
        <v>357</v>
      </c>
      <c r="F26" s="1020" t="s">
        <v>351</v>
      </c>
      <c r="G26" s="569"/>
      <c r="H26" s="857">
        <f>+H27</f>
        <v>36000</v>
      </c>
      <c r="I26" s="857">
        <f>+I27</f>
        <v>36000</v>
      </c>
    </row>
    <row r="27" spans="1:38" s="931" customFormat="1" ht="37.5">
      <c r="A27" s="938" t="s">
        <v>171</v>
      </c>
      <c r="B27" s="912" t="s">
        <v>635</v>
      </c>
      <c r="C27" s="913" t="s">
        <v>647</v>
      </c>
      <c r="D27" s="939" t="s">
        <v>773</v>
      </c>
      <c r="E27" s="940" t="s">
        <v>357</v>
      </c>
      <c r="F27" s="941" t="s">
        <v>366</v>
      </c>
      <c r="G27" s="912"/>
      <c r="H27" s="917">
        <f>H28</f>
        <v>36000</v>
      </c>
      <c r="I27" s="917">
        <f>I28</f>
        <v>36000</v>
      </c>
    </row>
    <row r="28" spans="1:38" s="163" customFormat="1">
      <c r="A28" s="448" t="s">
        <v>648</v>
      </c>
      <c r="B28" s="443" t="s">
        <v>635</v>
      </c>
      <c r="C28" s="16" t="s">
        <v>647</v>
      </c>
      <c r="D28" s="39" t="s">
        <v>773</v>
      </c>
      <c r="E28" s="678" t="s">
        <v>357</v>
      </c>
      <c r="F28" s="666" t="s">
        <v>366</v>
      </c>
      <c r="G28" s="16" t="s">
        <v>649</v>
      </c>
      <c r="H28" s="972">
        <f ca="1">+прил10!I29</f>
        <v>36000</v>
      </c>
      <c r="I28" s="972">
        <f ca="1">+прил10!J29</f>
        <v>36000</v>
      </c>
    </row>
    <row r="29" spans="1:38" s="785" customFormat="1">
      <c r="A29" s="777" t="s">
        <v>50</v>
      </c>
      <c r="B29" s="549" t="s">
        <v>635</v>
      </c>
      <c r="C29" s="550" t="s">
        <v>647</v>
      </c>
      <c r="D29" s="778" t="s">
        <v>49</v>
      </c>
      <c r="E29" s="779" t="s">
        <v>357</v>
      </c>
      <c r="F29" s="780" t="s">
        <v>351</v>
      </c>
      <c r="G29" s="781"/>
      <c r="H29" s="782">
        <f t="shared" ref="H29:I31" si="2">+H30</f>
        <v>6670</v>
      </c>
      <c r="I29" s="782">
        <f t="shared" si="2"/>
        <v>6670</v>
      </c>
    </row>
    <row r="30" spans="1:38" s="867" customFormat="1">
      <c r="A30" s="571" t="s">
        <v>52</v>
      </c>
      <c r="B30" s="850" t="s">
        <v>635</v>
      </c>
      <c r="C30" s="851" t="s">
        <v>647</v>
      </c>
      <c r="D30" s="852" t="s">
        <v>51</v>
      </c>
      <c r="E30" s="853" t="s">
        <v>357</v>
      </c>
      <c r="F30" s="1015" t="s">
        <v>351</v>
      </c>
      <c r="G30" s="858"/>
      <c r="H30" s="1016">
        <f t="shared" si="2"/>
        <v>6670</v>
      </c>
      <c r="I30" s="1016">
        <f t="shared" si="2"/>
        <v>6670</v>
      </c>
    </row>
    <row r="31" spans="1:38" s="931" customFormat="1" ht="37.5">
      <c r="A31" s="935" t="s">
        <v>525</v>
      </c>
      <c r="B31" s="345" t="s">
        <v>635</v>
      </c>
      <c r="C31" s="908" t="s">
        <v>647</v>
      </c>
      <c r="D31" s="914" t="s">
        <v>51</v>
      </c>
      <c r="E31" s="915" t="s">
        <v>357</v>
      </c>
      <c r="F31" s="936" t="s">
        <v>473</v>
      </c>
      <c r="G31" s="566"/>
      <c r="H31" s="937">
        <f t="shared" si="2"/>
        <v>6670</v>
      </c>
      <c r="I31" s="937">
        <f t="shared" si="2"/>
        <v>6670</v>
      </c>
    </row>
    <row r="32" spans="1:38" s="281" customFormat="1">
      <c r="A32" s="31" t="s">
        <v>648</v>
      </c>
      <c r="B32" s="443" t="s">
        <v>635</v>
      </c>
      <c r="C32" s="259" t="s">
        <v>647</v>
      </c>
      <c r="D32" s="154" t="s">
        <v>51</v>
      </c>
      <c r="E32" s="679" t="s">
        <v>357</v>
      </c>
      <c r="F32" s="667" t="s">
        <v>473</v>
      </c>
      <c r="G32" s="349" t="s">
        <v>649</v>
      </c>
      <c r="H32" s="972">
        <f ca="1">+прил10!I33</f>
        <v>6670</v>
      </c>
      <c r="I32" s="972">
        <f ca="1">+прил10!J33</f>
        <v>6670</v>
      </c>
    </row>
    <row r="33" spans="1:249" s="254" customFormat="1" ht="19.5">
      <c r="A33" s="57" t="s">
        <v>656</v>
      </c>
      <c r="B33" s="244" t="s">
        <v>635</v>
      </c>
      <c r="C33" s="241" t="s">
        <v>657</v>
      </c>
      <c r="D33" s="242"/>
      <c r="E33" s="614"/>
      <c r="F33" s="668"/>
      <c r="G33" s="244"/>
      <c r="H33" s="537">
        <f>H34+H39+H44+H49</f>
        <v>59543</v>
      </c>
      <c r="I33" s="537">
        <f>I34+I39+I44+I49</f>
        <v>52310</v>
      </c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/>
      <c r="BA33" s="281"/>
      <c r="BB33" s="281"/>
      <c r="BC33" s="281"/>
      <c r="BD33" s="281"/>
      <c r="BE33" s="281"/>
      <c r="BF33" s="281"/>
      <c r="BG33" s="281"/>
      <c r="BH33" s="281"/>
      <c r="BI33" s="281"/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281"/>
      <c r="CE33" s="281"/>
      <c r="CF33" s="281"/>
      <c r="CG33" s="281"/>
      <c r="CH33" s="281"/>
      <c r="CI33" s="281"/>
      <c r="CJ33" s="281"/>
      <c r="CK33" s="281"/>
      <c r="CL33" s="281"/>
      <c r="CM33" s="281"/>
      <c r="CN33" s="281"/>
      <c r="CO33" s="281"/>
      <c r="CP33" s="281"/>
      <c r="CQ33" s="281"/>
      <c r="CR33" s="281"/>
      <c r="CS33" s="281"/>
      <c r="CT33" s="281"/>
      <c r="CU33" s="281"/>
      <c r="CV33" s="281"/>
      <c r="CW33" s="281"/>
      <c r="CX33" s="281"/>
      <c r="CY33" s="281"/>
      <c r="CZ33" s="281"/>
      <c r="DA33" s="281"/>
      <c r="DB33" s="281"/>
      <c r="DC33" s="281"/>
      <c r="DD33" s="281"/>
      <c r="DE33" s="281"/>
      <c r="DF33" s="281"/>
      <c r="DG33" s="281"/>
      <c r="DH33" s="281"/>
      <c r="DI33" s="281"/>
      <c r="DJ33" s="281"/>
      <c r="DK33" s="281"/>
      <c r="DL33" s="281"/>
      <c r="DM33" s="281"/>
      <c r="DN33" s="281"/>
      <c r="DO33" s="281"/>
      <c r="DP33" s="281"/>
      <c r="DQ33" s="281"/>
      <c r="DR33" s="281"/>
      <c r="DS33" s="281"/>
      <c r="DT33" s="281"/>
      <c r="DU33" s="281"/>
      <c r="DV33" s="281"/>
      <c r="DW33" s="281"/>
      <c r="DX33" s="281"/>
      <c r="DY33" s="281"/>
      <c r="DZ33" s="281"/>
      <c r="EA33" s="281"/>
      <c r="EB33" s="281"/>
      <c r="EC33" s="281"/>
      <c r="ED33" s="281"/>
      <c r="EE33" s="281"/>
      <c r="EF33" s="281"/>
      <c r="EG33" s="281"/>
      <c r="EH33" s="281"/>
      <c r="EI33" s="281"/>
      <c r="EJ33" s="281"/>
      <c r="EK33" s="281"/>
      <c r="EL33" s="281"/>
      <c r="EM33" s="281"/>
      <c r="EN33" s="281"/>
      <c r="EO33" s="281"/>
      <c r="EP33" s="281"/>
      <c r="EQ33" s="281"/>
      <c r="ER33" s="281"/>
      <c r="ES33" s="281"/>
      <c r="ET33" s="281"/>
      <c r="EU33" s="281"/>
      <c r="EV33" s="281"/>
      <c r="EW33" s="281"/>
      <c r="EX33" s="281"/>
      <c r="EY33" s="281"/>
      <c r="EZ33" s="281"/>
      <c r="FA33" s="281"/>
      <c r="FB33" s="281"/>
      <c r="FC33" s="281"/>
      <c r="FD33" s="281"/>
      <c r="FE33" s="281"/>
      <c r="FF33" s="281"/>
      <c r="FG33" s="281"/>
      <c r="FH33" s="281"/>
      <c r="FI33" s="281"/>
      <c r="FJ33" s="281"/>
      <c r="FK33" s="281"/>
      <c r="FL33" s="281"/>
      <c r="FM33" s="281"/>
      <c r="FN33" s="281"/>
      <c r="FO33" s="281"/>
      <c r="FP33" s="281"/>
      <c r="FQ33" s="281"/>
      <c r="FR33" s="281"/>
      <c r="FS33" s="281"/>
      <c r="FT33" s="281"/>
      <c r="FU33" s="281"/>
      <c r="FV33" s="281"/>
      <c r="FW33" s="281"/>
      <c r="FX33" s="281"/>
      <c r="FY33" s="281"/>
      <c r="FZ33" s="281"/>
      <c r="GA33" s="281"/>
      <c r="GB33" s="281"/>
      <c r="GC33" s="281"/>
      <c r="GD33" s="281"/>
      <c r="GE33" s="281"/>
      <c r="GF33" s="281"/>
      <c r="GG33" s="281"/>
      <c r="GH33" s="281"/>
      <c r="GI33" s="281"/>
      <c r="GJ33" s="281"/>
      <c r="GK33" s="281"/>
      <c r="GL33" s="281"/>
      <c r="GM33" s="281"/>
      <c r="GN33" s="281"/>
      <c r="GO33" s="281"/>
      <c r="GP33" s="281"/>
      <c r="GQ33" s="281"/>
      <c r="GR33" s="281"/>
      <c r="GS33" s="281"/>
      <c r="GT33" s="281"/>
      <c r="GU33" s="281"/>
      <c r="GV33" s="281"/>
      <c r="GW33" s="281"/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281"/>
      <c r="HT33" s="281"/>
      <c r="HU33" s="281"/>
      <c r="HV33" s="281"/>
      <c r="HW33" s="281"/>
      <c r="HX33" s="281"/>
      <c r="HY33" s="281"/>
      <c r="HZ33" s="281"/>
      <c r="IA33" s="281"/>
      <c r="IB33" s="281"/>
      <c r="IC33" s="281"/>
      <c r="ID33" s="281"/>
      <c r="IE33" s="281"/>
      <c r="IF33" s="281"/>
      <c r="IG33" s="281"/>
      <c r="IH33" s="281"/>
      <c r="II33" s="281"/>
      <c r="IJ33" s="281"/>
      <c r="IK33" s="281"/>
      <c r="IL33" s="281"/>
      <c r="IM33" s="281"/>
      <c r="IN33" s="281"/>
      <c r="IO33" s="281"/>
    </row>
    <row r="34" spans="1:249" s="776" customFormat="1" ht="93.75" hidden="1">
      <c r="A34" s="777" t="s">
        <v>268</v>
      </c>
      <c r="B34" s="549" t="s">
        <v>635</v>
      </c>
      <c r="C34" s="550" t="s">
        <v>657</v>
      </c>
      <c r="D34" s="768" t="s">
        <v>658</v>
      </c>
      <c r="E34" s="769" t="s">
        <v>357</v>
      </c>
      <c r="F34" s="783" t="s">
        <v>351</v>
      </c>
      <c r="G34" s="549"/>
      <c r="H34" s="784">
        <f>+H35</f>
        <v>0</v>
      </c>
      <c r="I34" s="784">
        <f>+I35</f>
        <v>0</v>
      </c>
      <c r="J34" s="793"/>
      <c r="K34" s="793"/>
      <c r="L34" s="793"/>
      <c r="M34" s="793"/>
      <c r="N34" s="793"/>
      <c r="O34" s="793"/>
      <c r="P34" s="793"/>
      <c r="Q34" s="793"/>
      <c r="R34" s="793"/>
      <c r="S34" s="793"/>
      <c r="T34" s="793"/>
      <c r="U34" s="793"/>
      <c r="V34" s="793"/>
      <c r="W34" s="793"/>
      <c r="X34" s="793"/>
      <c r="Y34" s="793"/>
      <c r="Z34" s="793"/>
      <c r="AA34" s="793"/>
      <c r="AB34" s="793"/>
      <c r="AC34" s="793"/>
      <c r="AD34" s="793"/>
      <c r="AE34" s="793"/>
      <c r="AF34" s="793"/>
      <c r="AG34" s="793"/>
      <c r="AH34" s="793"/>
      <c r="AI34" s="793"/>
      <c r="AJ34" s="793"/>
      <c r="AK34" s="793"/>
      <c r="AL34" s="793"/>
      <c r="AM34" s="793"/>
      <c r="AN34" s="793"/>
      <c r="AO34" s="793"/>
      <c r="AP34" s="793"/>
      <c r="AQ34" s="793"/>
      <c r="AR34" s="793"/>
      <c r="AS34" s="793"/>
      <c r="AT34" s="793"/>
      <c r="AU34" s="793"/>
      <c r="AV34" s="793"/>
      <c r="AW34" s="793"/>
      <c r="AX34" s="793"/>
      <c r="AY34" s="793"/>
      <c r="AZ34" s="793"/>
      <c r="BA34" s="793"/>
      <c r="BB34" s="793"/>
      <c r="BC34" s="793"/>
      <c r="BD34" s="793"/>
      <c r="BE34" s="793"/>
      <c r="BF34" s="793"/>
      <c r="BG34" s="793"/>
      <c r="BH34" s="793"/>
      <c r="BI34" s="793"/>
      <c r="BJ34" s="793"/>
      <c r="BK34" s="793"/>
      <c r="BL34" s="793"/>
      <c r="BM34" s="793"/>
      <c r="BN34" s="793"/>
      <c r="BO34" s="793"/>
      <c r="BP34" s="793"/>
      <c r="BQ34" s="793"/>
      <c r="BR34" s="793"/>
      <c r="BS34" s="793"/>
      <c r="BT34" s="793"/>
      <c r="BU34" s="793"/>
      <c r="BV34" s="793"/>
      <c r="BW34" s="793"/>
      <c r="BX34" s="793"/>
      <c r="BY34" s="793"/>
      <c r="BZ34" s="793"/>
      <c r="CA34" s="793"/>
      <c r="CB34" s="793"/>
      <c r="CC34" s="793"/>
      <c r="CD34" s="793"/>
      <c r="CE34" s="793"/>
      <c r="CF34" s="793"/>
      <c r="CG34" s="793"/>
      <c r="CH34" s="793"/>
      <c r="CI34" s="793"/>
      <c r="CJ34" s="793"/>
      <c r="CK34" s="793"/>
      <c r="CL34" s="793"/>
      <c r="CM34" s="793"/>
      <c r="CN34" s="793"/>
      <c r="CO34" s="793"/>
      <c r="CP34" s="793"/>
      <c r="CQ34" s="793"/>
      <c r="CR34" s="793"/>
      <c r="CS34" s="793"/>
      <c r="CT34" s="793"/>
      <c r="CU34" s="793"/>
      <c r="CV34" s="793"/>
      <c r="CW34" s="793"/>
      <c r="CX34" s="793"/>
      <c r="CY34" s="793"/>
      <c r="CZ34" s="793"/>
      <c r="DA34" s="793"/>
      <c r="DB34" s="793"/>
      <c r="DC34" s="793"/>
      <c r="DD34" s="793"/>
      <c r="DE34" s="793"/>
      <c r="DF34" s="793"/>
      <c r="DG34" s="793"/>
      <c r="DH34" s="793"/>
      <c r="DI34" s="793"/>
      <c r="DJ34" s="793"/>
      <c r="DK34" s="793"/>
      <c r="DL34" s="793"/>
      <c r="DM34" s="793"/>
      <c r="DN34" s="793"/>
      <c r="DO34" s="793"/>
      <c r="DP34" s="793"/>
      <c r="DQ34" s="793"/>
      <c r="DR34" s="793"/>
      <c r="DS34" s="793"/>
      <c r="DT34" s="793"/>
      <c r="DU34" s="793"/>
      <c r="DV34" s="793"/>
      <c r="DW34" s="793"/>
      <c r="DX34" s="793"/>
      <c r="DY34" s="793"/>
      <c r="DZ34" s="793"/>
      <c r="EA34" s="793"/>
      <c r="EB34" s="793"/>
      <c r="EC34" s="793"/>
      <c r="ED34" s="793"/>
      <c r="EE34" s="793"/>
      <c r="EF34" s="793"/>
      <c r="EG34" s="793"/>
      <c r="EH34" s="793"/>
      <c r="EI34" s="793"/>
      <c r="EJ34" s="793"/>
      <c r="EK34" s="793"/>
      <c r="EL34" s="793"/>
      <c r="EM34" s="793"/>
      <c r="EN34" s="793"/>
      <c r="EO34" s="793"/>
      <c r="EP34" s="793"/>
      <c r="EQ34" s="793"/>
      <c r="ER34" s="793"/>
      <c r="ES34" s="793"/>
      <c r="ET34" s="793"/>
      <c r="EU34" s="793"/>
      <c r="EV34" s="793"/>
      <c r="EW34" s="793"/>
      <c r="EX34" s="793"/>
      <c r="EY34" s="793"/>
      <c r="EZ34" s="793"/>
      <c r="FA34" s="793"/>
      <c r="FB34" s="793"/>
      <c r="FC34" s="793"/>
      <c r="FD34" s="793"/>
      <c r="FE34" s="793"/>
      <c r="FF34" s="793"/>
      <c r="FG34" s="793"/>
      <c r="FH34" s="793"/>
      <c r="FI34" s="793"/>
      <c r="FJ34" s="793"/>
      <c r="FK34" s="793"/>
      <c r="FL34" s="793"/>
      <c r="FM34" s="793"/>
      <c r="FN34" s="793"/>
      <c r="FO34" s="793"/>
      <c r="FP34" s="793"/>
      <c r="FQ34" s="793"/>
      <c r="FR34" s="793"/>
      <c r="FS34" s="793"/>
      <c r="FT34" s="793"/>
      <c r="FU34" s="793"/>
      <c r="FV34" s="793"/>
      <c r="FW34" s="793"/>
      <c r="FX34" s="793"/>
      <c r="FY34" s="793"/>
      <c r="FZ34" s="793"/>
      <c r="GA34" s="793"/>
      <c r="GB34" s="793"/>
      <c r="GC34" s="793"/>
      <c r="GD34" s="793"/>
      <c r="GE34" s="793"/>
      <c r="GF34" s="793"/>
      <c r="GG34" s="793"/>
      <c r="GH34" s="793"/>
      <c r="GI34" s="793"/>
      <c r="GJ34" s="793"/>
      <c r="GK34" s="793"/>
      <c r="GL34" s="793"/>
      <c r="GM34" s="793"/>
      <c r="GN34" s="793"/>
      <c r="GO34" s="793"/>
      <c r="GP34" s="793"/>
      <c r="GQ34" s="793"/>
      <c r="GR34" s="793"/>
      <c r="GS34" s="793"/>
      <c r="GT34" s="793"/>
      <c r="GU34" s="793"/>
      <c r="GV34" s="793"/>
      <c r="GW34" s="793"/>
      <c r="GX34" s="793"/>
      <c r="GY34" s="793"/>
      <c r="GZ34" s="793"/>
      <c r="HA34" s="793"/>
      <c r="HB34" s="793"/>
      <c r="HC34" s="793"/>
      <c r="HD34" s="793"/>
      <c r="HE34" s="793"/>
      <c r="HF34" s="793"/>
      <c r="HG34" s="793"/>
      <c r="HH34" s="793"/>
      <c r="HI34" s="793"/>
      <c r="HJ34" s="793"/>
      <c r="HK34" s="793"/>
      <c r="HL34" s="793"/>
      <c r="HM34" s="793"/>
      <c r="HN34" s="793"/>
      <c r="HO34" s="793"/>
      <c r="HP34" s="793"/>
      <c r="HQ34" s="793"/>
      <c r="HR34" s="793"/>
      <c r="HS34" s="793"/>
      <c r="HT34" s="793"/>
      <c r="HU34" s="793"/>
      <c r="HV34" s="793"/>
      <c r="HW34" s="793"/>
      <c r="HX34" s="793"/>
      <c r="HY34" s="793"/>
      <c r="HZ34" s="793"/>
      <c r="IA34" s="793"/>
      <c r="IB34" s="793"/>
      <c r="IC34" s="793"/>
      <c r="ID34" s="793"/>
      <c r="IE34" s="793"/>
      <c r="IF34" s="793"/>
      <c r="IG34" s="793"/>
      <c r="IH34" s="793"/>
      <c r="II34" s="793"/>
      <c r="IJ34" s="793"/>
      <c r="IK34" s="793"/>
      <c r="IL34" s="793"/>
      <c r="IM34" s="793"/>
      <c r="IN34" s="793"/>
      <c r="IO34" s="793"/>
    </row>
    <row r="35" spans="1:249" s="867" customFormat="1" ht="112.5" hidden="1">
      <c r="A35" s="571" t="s">
        <v>269</v>
      </c>
      <c r="B35" s="850" t="s">
        <v>635</v>
      </c>
      <c r="C35" s="851" t="s">
        <v>657</v>
      </c>
      <c r="D35" s="852" t="s">
        <v>720</v>
      </c>
      <c r="E35" s="853" t="s">
        <v>357</v>
      </c>
      <c r="F35" s="854" t="s">
        <v>351</v>
      </c>
      <c r="G35" s="868"/>
      <c r="H35" s="869">
        <f>+H36</f>
        <v>0</v>
      </c>
      <c r="I35" s="869">
        <f>+I36</f>
        <v>0</v>
      </c>
    </row>
    <row r="36" spans="1:249" s="996" customFormat="1" ht="37.5" hidden="1">
      <c r="A36" s="982" t="s">
        <v>270</v>
      </c>
      <c r="B36" s="975" t="s">
        <v>635</v>
      </c>
      <c r="C36" s="976" t="s">
        <v>657</v>
      </c>
      <c r="D36" s="977" t="s">
        <v>720</v>
      </c>
      <c r="E36" s="978" t="s">
        <v>635</v>
      </c>
      <c r="F36" s="979" t="s">
        <v>351</v>
      </c>
      <c r="G36" s="1005"/>
      <c r="H36" s="1006">
        <f>H37</f>
        <v>0</v>
      </c>
      <c r="I36" s="1006">
        <f>I37</f>
        <v>0</v>
      </c>
    </row>
    <row r="37" spans="1:249" s="921" customFormat="1" hidden="1">
      <c r="A37" s="557" t="s">
        <v>721</v>
      </c>
      <c r="B37" s="932" t="s">
        <v>635</v>
      </c>
      <c r="C37" s="933" t="s">
        <v>657</v>
      </c>
      <c r="D37" s="359" t="s">
        <v>720</v>
      </c>
      <c r="E37" s="928" t="s">
        <v>635</v>
      </c>
      <c r="F37" s="909" t="s">
        <v>471</v>
      </c>
      <c r="G37" s="932"/>
      <c r="H37" s="934">
        <f>H38</f>
        <v>0</v>
      </c>
      <c r="I37" s="934">
        <f>I38</f>
        <v>0</v>
      </c>
    </row>
    <row r="38" spans="1:249" s="163" customFormat="1" ht="37.5" hidden="1">
      <c r="A38" s="115" t="s">
        <v>527</v>
      </c>
      <c r="B38" s="480" t="s">
        <v>635</v>
      </c>
      <c r="C38" s="20" t="s">
        <v>657</v>
      </c>
      <c r="D38" s="154" t="s">
        <v>720</v>
      </c>
      <c r="E38" s="679" t="s">
        <v>635</v>
      </c>
      <c r="F38" s="455" t="s">
        <v>471</v>
      </c>
      <c r="G38" s="20" t="s">
        <v>644</v>
      </c>
      <c r="H38" s="972">
        <f ca="1">+прил10!I38</f>
        <v>0</v>
      </c>
      <c r="I38" s="972">
        <f ca="1">+прил10!J39</f>
        <v>0</v>
      </c>
    </row>
    <row r="39" spans="1:249" s="785" customFormat="1" ht="56.25">
      <c r="A39" s="777" t="s">
        <v>255</v>
      </c>
      <c r="B39" s="549" t="s">
        <v>635</v>
      </c>
      <c r="C39" s="550" t="s">
        <v>657</v>
      </c>
      <c r="D39" s="768" t="s">
        <v>659</v>
      </c>
      <c r="E39" s="769" t="s">
        <v>352</v>
      </c>
      <c r="F39" s="783" t="s">
        <v>351</v>
      </c>
      <c r="G39" s="549"/>
      <c r="H39" s="784">
        <f>+H40</f>
        <v>4295</v>
      </c>
      <c r="I39" s="784">
        <f>+I40</f>
        <v>4295</v>
      </c>
    </row>
    <row r="40" spans="1:249" s="866" customFormat="1" ht="56.25">
      <c r="A40" s="571" t="s">
        <v>256</v>
      </c>
      <c r="B40" s="850" t="s">
        <v>635</v>
      </c>
      <c r="C40" s="851" t="s">
        <v>657</v>
      </c>
      <c r="D40" s="859" t="s">
        <v>733</v>
      </c>
      <c r="E40" s="860" t="s">
        <v>352</v>
      </c>
      <c r="F40" s="572" t="s">
        <v>354</v>
      </c>
      <c r="G40" s="850"/>
      <c r="H40" s="573">
        <f>+H42</f>
        <v>4295</v>
      </c>
      <c r="I40" s="573">
        <f>+I42</f>
        <v>4295</v>
      </c>
    </row>
    <row r="41" spans="1:249" s="996" customFormat="1" ht="56.25">
      <c r="A41" s="982" t="s">
        <v>142</v>
      </c>
      <c r="B41" s="975" t="s">
        <v>635</v>
      </c>
      <c r="C41" s="976" t="s">
        <v>657</v>
      </c>
      <c r="D41" s="987" t="s">
        <v>733</v>
      </c>
      <c r="E41" s="988" t="s">
        <v>635</v>
      </c>
      <c r="F41" s="989" t="s">
        <v>354</v>
      </c>
      <c r="G41" s="975"/>
      <c r="H41" s="980">
        <f>H42</f>
        <v>4295</v>
      </c>
      <c r="I41" s="980">
        <f>I42</f>
        <v>4295</v>
      </c>
    </row>
    <row r="42" spans="1:249" s="921" customFormat="1">
      <c r="A42" s="911" t="s">
        <v>735</v>
      </c>
      <c r="B42" s="912" t="s">
        <v>635</v>
      </c>
      <c r="C42" s="913" t="s">
        <v>657</v>
      </c>
      <c r="D42" s="359" t="s">
        <v>733</v>
      </c>
      <c r="E42" s="928" t="s">
        <v>635</v>
      </c>
      <c r="F42" s="909" t="s">
        <v>368</v>
      </c>
      <c r="G42" s="1035"/>
      <c r="H42" s="1036">
        <f>+H43</f>
        <v>4295</v>
      </c>
      <c r="I42" s="1036">
        <f>+I43</f>
        <v>4295</v>
      </c>
    </row>
    <row r="43" spans="1:249" s="281" customFormat="1" ht="37.5">
      <c r="A43" s="115" t="s">
        <v>527</v>
      </c>
      <c r="B43" s="443" t="s">
        <v>635</v>
      </c>
      <c r="C43" s="16" t="s">
        <v>657</v>
      </c>
      <c r="D43" s="63" t="s">
        <v>733</v>
      </c>
      <c r="E43" s="680" t="s">
        <v>635</v>
      </c>
      <c r="F43" s="355" t="s">
        <v>368</v>
      </c>
      <c r="G43" s="16" t="s">
        <v>644</v>
      </c>
      <c r="H43" s="972">
        <f ca="1">+прил10!I44</f>
        <v>4295</v>
      </c>
      <c r="I43" s="972">
        <f ca="1">+прил10!J44</f>
        <v>4295</v>
      </c>
    </row>
    <row r="44" spans="1:249" s="785" customFormat="1" ht="37.5">
      <c r="A44" s="777" t="s">
        <v>45</v>
      </c>
      <c r="B44" s="786" t="s">
        <v>635</v>
      </c>
      <c r="C44" s="787">
        <v>13</v>
      </c>
      <c r="D44" s="788" t="s">
        <v>44</v>
      </c>
      <c r="E44" s="789" t="s">
        <v>357</v>
      </c>
      <c r="F44" s="790" t="s">
        <v>351</v>
      </c>
      <c r="G44" s="791"/>
      <c r="H44" s="792">
        <f>+H45</f>
        <v>55248</v>
      </c>
      <c r="I44" s="792">
        <f>+I45</f>
        <v>48015</v>
      </c>
    </row>
    <row r="45" spans="1:249" s="866" customFormat="1">
      <c r="A45" s="571" t="s">
        <v>325</v>
      </c>
      <c r="B45" s="574" t="s">
        <v>635</v>
      </c>
      <c r="C45" s="575">
        <v>13</v>
      </c>
      <c r="D45" s="576" t="s">
        <v>46</v>
      </c>
      <c r="E45" s="579" t="s">
        <v>357</v>
      </c>
      <c r="F45" s="572" t="s">
        <v>351</v>
      </c>
      <c r="G45" s="574"/>
      <c r="H45" s="573">
        <f>H46</f>
        <v>55248</v>
      </c>
      <c r="I45" s="573">
        <f>I46</f>
        <v>48015</v>
      </c>
    </row>
    <row r="46" spans="1:249" s="921" customFormat="1">
      <c r="A46" s="558" t="s">
        <v>48</v>
      </c>
      <c r="B46" s="926" t="s">
        <v>635</v>
      </c>
      <c r="C46" s="927">
        <v>13</v>
      </c>
      <c r="D46" s="559" t="s">
        <v>46</v>
      </c>
      <c r="E46" s="681" t="s">
        <v>357</v>
      </c>
      <c r="F46" s="560" t="s">
        <v>369</v>
      </c>
      <c r="G46" s="926"/>
      <c r="H46" s="561">
        <f>SUM(H47:H48)</f>
        <v>55248</v>
      </c>
      <c r="I46" s="561">
        <f>SUM(I47:I48)</f>
        <v>48015</v>
      </c>
    </row>
    <row r="47" spans="1:249" s="163" customFormat="1" ht="37.5">
      <c r="A47" s="115" t="s">
        <v>527</v>
      </c>
      <c r="B47" s="481" t="s">
        <v>635</v>
      </c>
      <c r="C47" s="172">
        <v>13</v>
      </c>
      <c r="D47" s="173" t="s">
        <v>46</v>
      </c>
      <c r="E47" s="682" t="s">
        <v>357</v>
      </c>
      <c r="F47" s="174" t="s">
        <v>369</v>
      </c>
      <c r="G47" s="16" t="s">
        <v>644</v>
      </c>
      <c r="H47" s="972">
        <f ca="1">+прил10!I48</f>
        <v>40953</v>
      </c>
      <c r="I47" s="972">
        <f ca="1">+прил10!J48</f>
        <v>33720</v>
      </c>
    </row>
    <row r="48" spans="1:249" s="320" customFormat="1">
      <c r="A48" s="140" t="s">
        <v>645</v>
      </c>
      <c r="B48" s="481" t="s">
        <v>635</v>
      </c>
      <c r="C48" s="172">
        <v>13</v>
      </c>
      <c r="D48" s="173" t="s">
        <v>46</v>
      </c>
      <c r="E48" s="682" t="s">
        <v>357</v>
      </c>
      <c r="F48" s="174" t="s">
        <v>369</v>
      </c>
      <c r="G48" s="439" t="s">
        <v>646</v>
      </c>
      <c r="H48" s="972">
        <f ca="1">+прил10!I49</f>
        <v>14295</v>
      </c>
      <c r="I48" s="972">
        <f ca="1">+прил10!J49</f>
        <v>14295</v>
      </c>
    </row>
    <row r="49" spans="1:10" s="1029" customFormat="1" hidden="1">
      <c r="A49" s="794" t="s">
        <v>50</v>
      </c>
      <c r="B49" s="795" t="s">
        <v>635</v>
      </c>
      <c r="C49" s="796" t="s">
        <v>657</v>
      </c>
      <c r="D49" s="797" t="s">
        <v>49</v>
      </c>
      <c r="E49" s="798" t="s">
        <v>357</v>
      </c>
      <c r="F49" s="783" t="s">
        <v>351</v>
      </c>
      <c r="G49" s="795"/>
      <c r="H49" s="784">
        <f>+H50</f>
        <v>0</v>
      </c>
      <c r="I49" s="784">
        <f>+I50</f>
        <v>0</v>
      </c>
    </row>
    <row r="50" spans="1:10" s="1040" customFormat="1" hidden="1">
      <c r="A50" s="577" t="s">
        <v>52</v>
      </c>
      <c r="B50" s="1014" t="s">
        <v>635</v>
      </c>
      <c r="C50" s="578" t="s">
        <v>657</v>
      </c>
      <c r="D50" s="576" t="s">
        <v>51</v>
      </c>
      <c r="E50" s="579" t="s">
        <v>357</v>
      </c>
      <c r="F50" s="572" t="s">
        <v>351</v>
      </c>
      <c r="G50" s="579"/>
      <c r="H50" s="573">
        <f>+H51</f>
        <v>0</v>
      </c>
      <c r="I50" s="573">
        <f>+I51</f>
        <v>0</v>
      </c>
    </row>
    <row r="51" spans="1:10" s="925" customFormat="1" ht="37.5" hidden="1">
      <c r="A51" s="557" t="s">
        <v>221</v>
      </c>
      <c r="B51" s="562" t="s">
        <v>635</v>
      </c>
      <c r="C51" s="563" t="s">
        <v>657</v>
      </c>
      <c r="D51" s="559" t="s">
        <v>51</v>
      </c>
      <c r="E51" s="681" t="s">
        <v>357</v>
      </c>
      <c r="F51" s="560" t="s">
        <v>370</v>
      </c>
      <c r="G51" s="563"/>
      <c r="H51" s="561">
        <f>SUM(H52:H53)</f>
        <v>0</v>
      </c>
      <c r="I51" s="561">
        <f>SUM(I52:I53)</f>
        <v>0</v>
      </c>
    </row>
    <row r="52" spans="1:10" s="320" customFormat="1" ht="56.25" hidden="1">
      <c r="A52" s="31" t="s">
        <v>642</v>
      </c>
      <c r="B52" s="443" t="s">
        <v>635</v>
      </c>
      <c r="C52" s="16" t="s">
        <v>657</v>
      </c>
      <c r="D52" s="317" t="s">
        <v>51</v>
      </c>
      <c r="E52" s="683" t="s">
        <v>357</v>
      </c>
      <c r="F52" s="318" t="s">
        <v>370</v>
      </c>
      <c r="G52" s="16" t="s">
        <v>637</v>
      </c>
      <c r="H52" s="972">
        <f ca="1">+прил10!I53</f>
        <v>0</v>
      </c>
      <c r="I52" s="972">
        <f ca="1">+прил10!J53</f>
        <v>0</v>
      </c>
    </row>
    <row r="53" spans="1:10" s="163" customFormat="1" ht="37.5" hidden="1">
      <c r="A53" s="115" t="s">
        <v>527</v>
      </c>
      <c r="B53" s="443" t="s">
        <v>635</v>
      </c>
      <c r="C53" s="16" t="s">
        <v>657</v>
      </c>
      <c r="D53" s="317" t="s">
        <v>51</v>
      </c>
      <c r="E53" s="683" t="s">
        <v>357</v>
      </c>
      <c r="F53" s="318" t="s">
        <v>370</v>
      </c>
      <c r="G53" s="16" t="s">
        <v>644</v>
      </c>
      <c r="H53" s="972">
        <f ca="1">+прил10!I54</f>
        <v>0</v>
      </c>
      <c r="I53" s="972">
        <f ca="1">+прил10!J54</f>
        <v>0</v>
      </c>
    </row>
    <row r="54" spans="1:10" s="163" customFormat="1">
      <c r="A54" s="142" t="s">
        <v>662</v>
      </c>
      <c r="B54" s="99" t="s">
        <v>636</v>
      </c>
      <c r="C54" s="96"/>
      <c r="D54" s="96"/>
      <c r="E54" s="615"/>
      <c r="F54" s="669"/>
      <c r="G54" s="99"/>
      <c r="H54" s="534">
        <f>+H55</f>
        <v>90188</v>
      </c>
      <c r="I54" s="534">
        <f>+I55</f>
        <v>93746</v>
      </c>
    </row>
    <row r="55" spans="1:10" s="281" customFormat="1">
      <c r="A55" s="143" t="s">
        <v>663</v>
      </c>
      <c r="B55" s="539" t="s">
        <v>636</v>
      </c>
      <c r="C55" s="540" t="s">
        <v>664</v>
      </c>
      <c r="D55" s="541"/>
      <c r="E55" s="616"/>
      <c r="F55" s="670"/>
      <c r="G55" s="100"/>
      <c r="H55" s="537">
        <f t="shared" ref="H55:I57" si="3">H56</f>
        <v>90188</v>
      </c>
      <c r="I55" s="537">
        <f t="shared" si="3"/>
        <v>93746</v>
      </c>
    </row>
    <row r="56" spans="1:10" s="793" customFormat="1">
      <c r="A56" s="794" t="s">
        <v>50</v>
      </c>
      <c r="B56" s="795" t="s">
        <v>636</v>
      </c>
      <c r="C56" s="796" t="s">
        <v>664</v>
      </c>
      <c r="D56" s="797" t="s">
        <v>49</v>
      </c>
      <c r="E56" s="798" t="s">
        <v>357</v>
      </c>
      <c r="F56" s="783" t="s">
        <v>354</v>
      </c>
      <c r="G56" s="795"/>
      <c r="H56" s="784">
        <f t="shared" si="3"/>
        <v>90188</v>
      </c>
      <c r="I56" s="784">
        <f t="shared" si="3"/>
        <v>93746</v>
      </c>
    </row>
    <row r="57" spans="1:10" s="866" customFormat="1">
      <c r="A57" s="577" t="s">
        <v>52</v>
      </c>
      <c r="B57" s="1014" t="s">
        <v>636</v>
      </c>
      <c r="C57" s="578" t="s">
        <v>664</v>
      </c>
      <c r="D57" s="576" t="s">
        <v>51</v>
      </c>
      <c r="E57" s="579" t="s">
        <v>357</v>
      </c>
      <c r="F57" s="572" t="s">
        <v>354</v>
      </c>
      <c r="G57" s="579"/>
      <c r="H57" s="573">
        <f t="shared" si="3"/>
        <v>90188</v>
      </c>
      <c r="I57" s="573">
        <f t="shared" si="3"/>
        <v>93746</v>
      </c>
    </row>
    <row r="58" spans="1:10" s="921" customFormat="1" ht="37.5">
      <c r="A58" s="557" t="s">
        <v>54</v>
      </c>
      <c r="B58" s="562" t="s">
        <v>636</v>
      </c>
      <c r="C58" s="563" t="s">
        <v>664</v>
      </c>
      <c r="D58" s="559" t="s">
        <v>51</v>
      </c>
      <c r="E58" s="681" t="s">
        <v>357</v>
      </c>
      <c r="F58" s="560" t="s">
        <v>359</v>
      </c>
      <c r="G58" s="563"/>
      <c r="H58" s="561">
        <f>SUM(H59:H60)</f>
        <v>90188</v>
      </c>
      <c r="I58" s="561">
        <f>SUM(I59:I60)</f>
        <v>93746</v>
      </c>
      <c r="J58" s="1037"/>
    </row>
    <row r="59" spans="1:10" s="163" customFormat="1" ht="56.25">
      <c r="A59" s="31" t="s">
        <v>642</v>
      </c>
      <c r="B59" s="443" t="s">
        <v>636</v>
      </c>
      <c r="C59" s="16" t="s">
        <v>664</v>
      </c>
      <c r="D59" s="317" t="s">
        <v>51</v>
      </c>
      <c r="E59" s="683" t="s">
        <v>357</v>
      </c>
      <c r="F59" s="318" t="s">
        <v>360</v>
      </c>
      <c r="G59" s="16" t="s">
        <v>637</v>
      </c>
      <c r="H59" s="972">
        <f ca="1">+прил10!I60</f>
        <v>76557.600000000006</v>
      </c>
      <c r="I59" s="972">
        <f ca="1">+прил10!J60</f>
        <v>76557.600000000006</v>
      </c>
    </row>
    <row r="60" spans="1:10" s="163" customFormat="1" ht="37.5">
      <c r="A60" s="115" t="s">
        <v>527</v>
      </c>
      <c r="B60" s="443" t="s">
        <v>636</v>
      </c>
      <c r="C60" s="16" t="s">
        <v>664</v>
      </c>
      <c r="D60" s="317" t="s">
        <v>51</v>
      </c>
      <c r="E60" s="683" t="s">
        <v>357</v>
      </c>
      <c r="F60" s="318" t="s">
        <v>360</v>
      </c>
      <c r="G60" s="16" t="s">
        <v>644</v>
      </c>
      <c r="H60" s="972">
        <f ca="1">+прил10!I61</f>
        <v>13630.4</v>
      </c>
      <c r="I60" s="972">
        <f ca="1">+прил10!J61</f>
        <v>17188.400000000001</v>
      </c>
    </row>
    <row r="61" spans="1:10" s="281" customFormat="1" ht="37.5">
      <c r="A61" s="111" t="s">
        <v>665</v>
      </c>
      <c r="B61" s="535" t="s">
        <v>664</v>
      </c>
      <c r="C61" s="105"/>
      <c r="D61" s="96"/>
      <c r="E61" s="615"/>
      <c r="F61" s="669"/>
      <c r="G61" s="105"/>
      <c r="H61" s="536">
        <f>H62+H71+H77</f>
        <v>3000</v>
      </c>
      <c r="I61" s="536">
        <f>I62+I71+I77</f>
        <v>3000</v>
      </c>
    </row>
    <row r="62" spans="1:10" s="163" customFormat="1" hidden="1">
      <c r="A62" s="543" t="s">
        <v>116</v>
      </c>
      <c r="B62" s="544" t="s">
        <v>664</v>
      </c>
      <c r="C62" s="107" t="s">
        <v>234</v>
      </c>
      <c r="D62" s="241"/>
      <c r="E62" s="612"/>
      <c r="F62" s="663"/>
      <c r="G62" s="240"/>
      <c r="H62" s="537">
        <f>+H63</f>
        <v>0</v>
      </c>
      <c r="I62" s="537">
        <f>+I63</f>
        <v>0</v>
      </c>
    </row>
    <row r="63" spans="1:10" s="1030" customFormat="1" ht="93.75" hidden="1">
      <c r="A63" s="777" t="s">
        <v>271</v>
      </c>
      <c r="B63" s="549" t="s">
        <v>664</v>
      </c>
      <c r="C63" s="551" t="s">
        <v>234</v>
      </c>
      <c r="D63" s="797" t="s">
        <v>740</v>
      </c>
      <c r="E63" s="798" t="s">
        <v>357</v>
      </c>
      <c r="F63" s="783" t="s">
        <v>351</v>
      </c>
      <c r="G63" s="551"/>
      <c r="H63" s="799">
        <f>+H64</f>
        <v>0</v>
      </c>
      <c r="I63" s="799">
        <f>+I64</f>
        <v>0</v>
      </c>
    </row>
    <row r="64" spans="1:10" s="1017" customFormat="1" ht="150" hidden="1">
      <c r="A64" s="571" t="s">
        <v>272</v>
      </c>
      <c r="B64" s="850" t="s">
        <v>664</v>
      </c>
      <c r="C64" s="858" t="s">
        <v>234</v>
      </c>
      <c r="D64" s="576" t="s">
        <v>741</v>
      </c>
      <c r="E64" s="579" t="s">
        <v>357</v>
      </c>
      <c r="F64" s="572" t="s">
        <v>351</v>
      </c>
      <c r="G64" s="858"/>
      <c r="H64" s="855">
        <f>+H65+H68</f>
        <v>0</v>
      </c>
      <c r="I64" s="855">
        <f>+I65+I68</f>
        <v>0</v>
      </c>
    </row>
    <row r="65" spans="1:9" s="1045" customFormat="1" ht="93.75" hidden="1">
      <c r="A65" s="982" t="s">
        <v>235</v>
      </c>
      <c r="B65" s="975" t="s">
        <v>664</v>
      </c>
      <c r="C65" s="986" t="s">
        <v>234</v>
      </c>
      <c r="D65" s="987" t="s">
        <v>741</v>
      </c>
      <c r="E65" s="988" t="s">
        <v>636</v>
      </c>
      <c r="F65" s="989" t="s">
        <v>351</v>
      </c>
      <c r="G65" s="986"/>
      <c r="H65" s="980">
        <f>+H66</f>
        <v>0</v>
      </c>
      <c r="I65" s="980">
        <f>+I66</f>
        <v>0</v>
      </c>
    </row>
    <row r="66" spans="1:9" s="924" customFormat="1" ht="56.25" hidden="1">
      <c r="A66" s="558" t="s">
        <v>246</v>
      </c>
      <c r="B66" s="564" t="s">
        <v>664</v>
      </c>
      <c r="C66" s="565" t="s">
        <v>234</v>
      </c>
      <c r="D66" s="559" t="s">
        <v>741</v>
      </c>
      <c r="E66" s="681" t="s">
        <v>636</v>
      </c>
      <c r="F66" s="560" t="s">
        <v>372</v>
      </c>
      <c r="G66" s="566"/>
      <c r="H66" s="561">
        <f>+H67</f>
        <v>0</v>
      </c>
      <c r="I66" s="561">
        <f>+I67</f>
        <v>0</v>
      </c>
    </row>
    <row r="67" spans="1:9" s="254" customFormat="1" ht="37.5" hidden="1">
      <c r="A67" s="115" t="s">
        <v>527</v>
      </c>
      <c r="B67" s="482" t="s">
        <v>664</v>
      </c>
      <c r="C67" s="110" t="s">
        <v>234</v>
      </c>
      <c r="D67" s="317" t="s">
        <v>741</v>
      </c>
      <c r="E67" s="683" t="s">
        <v>636</v>
      </c>
      <c r="F67" s="318" t="s">
        <v>372</v>
      </c>
      <c r="G67" s="16" t="s">
        <v>644</v>
      </c>
      <c r="H67" s="972">
        <f ca="1">+прил10!I67</f>
        <v>0</v>
      </c>
      <c r="I67" s="972">
        <f ca="1">+прил10!J67</f>
        <v>0</v>
      </c>
    </row>
    <row r="68" spans="1:9" s="996" customFormat="1" ht="75" hidden="1">
      <c r="A68" s="982" t="s">
        <v>236</v>
      </c>
      <c r="B68" s="975" t="s">
        <v>237</v>
      </c>
      <c r="C68" s="986" t="s">
        <v>234</v>
      </c>
      <c r="D68" s="987" t="s">
        <v>741</v>
      </c>
      <c r="E68" s="988" t="s">
        <v>664</v>
      </c>
      <c r="F68" s="989" t="s">
        <v>351</v>
      </c>
      <c r="G68" s="986"/>
      <c r="H68" s="980">
        <f ca="1">+H69</f>
        <v>0</v>
      </c>
      <c r="I68" s="980">
        <f ca="1">+I69</f>
        <v>0</v>
      </c>
    </row>
    <row r="69" spans="1:9" s="921" customFormat="1" ht="56.25" hidden="1">
      <c r="A69" s="558" t="s">
        <v>246</v>
      </c>
      <c r="B69" s="564" t="s">
        <v>664</v>
      </c>
      <c r="C69" s="565" t="s">
        <v>234</v>
      </c>
      <c r="D69" s="559" t="s">
        <v>741</v>
      </c>
      <c r="E69" s="681" t="s">
        <v>664</v>
      </c>
      <c r="F69" s="560" t="s">
        <v>372</v>
      </c>
      <c r="G69" s="566"/>
      <c r="H69" s="561">
        <f ca="1">+H70</f>
        <v>0</v>
      </c>
      <c r="I69" s="561">
        <f ca="1">+I70</f>
        <v>0</v>
      </c>
    </row>
    <row r="70" spans="1:9" s="163" customFormat="1" ht="37.5" hidden="1">
      <c r="A70" s="115" t="s">
        <v>527</v>
      </c>
      <c r="B70" s="482" t="s">
        <v>664</v>
      </c>
      <c r="C70" s="110" t="s">
        <v>234</v>
      </c>
      <c r="D70" s="317" t="s">
        <v>741</v>
      </c>
      <c r="E70" s="683" t="s">
        <v>664</v>
      </c>
      <c r="F70" s="318" t="s">
        <v>372</v>
      </c>
      <c r="G70" s="16" t="s">
        <v>644</v>
      </c>
      <c r="H70" s="972">
        <f ca="1">+прил10!I71</f>
        <v>0</v>
      </c>
      <c r="I70" s="972">
        <f ca="1">+прил10!J71</f>
        <v>0</v>
      </c>
    </row>
    <row r="71" spans="1:9" s="163" customFormat="1" ht="56.25">
      <c r="A71" s="543" t="s">
        <v>115</v>
      </c>
      <c r="B71" s="544" t="s">
        <v>664</v>
      </c>
      <c r="C71" s="107" t="s">
        <v>691</v>
      </c>
      <c r="D71" s="241"/>
      <c r="E71" s="612"/>
      <c r="F71" s="663"/>
      <c r="G71" s="240"/>
      <c r="H71" s="537">
        <f>H72</f>
        <v>3000</v>
      </c>
      <c r="I71" s="537">
        <f>I72</f>
        <v>3000</v>
      </c>
    </row>
    <row r="72" spans="1:9" s="785" customFormat="1" ht="75">
      <c r="A72" s="777" t="s">
        <v>33</v>
      </c>
      <c r="B72" s="549" t="s">
        <v>664</v>
      </c>
      <c r="C72" s="551" t="s">
        <v>691</v>
      </c>
      <c r="D72" s="797" t="s">
        <v>740</v>
      </c>
      <c r="E72" s="798" t="s">
        <v>357</v>
      </c>
      <c r="F72" s="783" t="s">
        <v>351</v>
      </c>
      <c r="G72" s="551"/>
      <c r="H72" s="799">
        <f>+H73</f>
        <v>3000</v>
      </c>
      <c r="I72" s="799">
        <f>+I73</f>
        <v>3000</v>
      </c>
    </row>
    <row r="73" spans="1:9" s="866" customFormat="1" ht="131.25">
      <c r="A73" s="571" t="s">
        <v>28</v>
      </c>
      <c r="B73" s="850" t="s">
        <v>664</v>
      </c>
      <c r="C73" s="858" t="s">
        <v>691</v>
      </c>
      <c r="D73" s="576" t="s">
        <v>143</v>
      </c>
      <c r="E73" s="579" t="s">
        <v>357</v>
      </c>
      <c r="F73" s="572" t="s">
        <v>351</v>
      </c>
      <c r="G73" s="858"/>
      <c r="H73" s="855">
        <f>H74</f>
        <v>3000</v>
      </c>
      <c r="I73" s="855">
        <f>I74</f>
        <v>3000</v>
      </c>
    </row>
    <row r="74" spans="1:9" s="996" customFormat="1" ht="56.25">
      <c r="A74" s="982" t="s">
        <v>150</v>
      </c>
      <c r="B74" s="975" t="s">
        <v>664</v>
      </c>
      <c r="C74" s="986" t="s">
        <v>691</v>
      </c>
      <c r="D74" s="987" t="s">
        <v>144</v>
      </c>
      <c r="E74" s="988" t="s">
        <v>635</v>
      </c>
      <c r="F74" s="989" t="s">
        <v>351</v>
      </c>
      <c r="G74" s="986"/>
      <c r="H74" s="980">
        <f>H75</f>
        <v>3000</v>
      </c>
      <c r="I74" s="980">
        <f>I75</f>
        <v>3000</v>
      </c>
    </row>
    <row r="75" spans="1:9" s="921" customFormat="1" ht="56.25">
      <c r="A75" s="558" t="s">
        <v>743</v>
      </c>
      <c r="B75" s="564" t="s">
        <v>664</v>
      </c>
      <c r="C75" s="565" t="s">
        <v>691</v>
      </c>
      <c r="D75" s="559" t="s">
        <v>143</v>
      </c>
      <c r="E75" s="681" t="s">
        <v>635</v>
      </c>
      <c r="F75" s="560" t="s">
        <v>361</v>
      </c>
      <c r="G75" s="566"/>
      <c r="H75" s="561">
        <f>+H76</f>
        <v>3000</v>
      </c>
      <c r="I75" s="561">
        <f>+I76</f>
        <v>3000</v>
      </c>
    </row>
    <row r="76" spans="1:9" s="163" customFormat="1" ht="37.5">
      <c r="A76" s="115" t="s">
        <v>527</v>
      </c>
      <c r="B76" s="482" t="s">
        <v>664</v>
      </c>
      <c r="C76" s="110" t="s">
        <v>691</v>
      </c>
      <c r="D76" s="317" t="s">
        <v>143</v>
      </c>
      <c r="E76" s="683" t="s">
        <v>635</v>
      </c>
      <c r="F76" s="318" t="s">
        <v>361</v>
      </c>
      <c r="G76" s="16" t="s">
        <v>644</v>
      </c>
      <c r="H76" s="972">
        <f ca="1">+прил10!I77</f>
        <v>3000</v>
      </c>
      <c r="I76" s="972">
        <f ca="1">+прил10!J77</f>
        <v>3000</v>
      </c>
    </row>
    <row r="77" spans="1:9" s="163" customFormat="1" ht="37.5" hidden="1">
      <c r="A77" s="324" t="s">
        <v>668</v>
      </c>
      <c r="B77" s="545" t="s">
        <v>664</v>
      </c>
      <c r="C77" s="100">
        <v>14</v>
      </c>
      <c r="D77" s="541"/>
      <c r="E77" s="616"/>
      <c r="F77" s="670"/>
      <c r="G77" s="100"/>
      <c r="H77" s="537">
        <f t="shared" ref="H77:I79" si="4">+H78</f>
        <v>0</v>
      </c>
      <c r="I77" s="537">
        <f t="shared" si="4"/>
        <v>0</v>
      </c>
    </row>
    <row r="78" spans="1:9" s="785" customFormat="1" ht="75" hidden="1">
      <c r="A78" s="965" t="s">
        <v>274</v>
      </c>
      <c r="B78" s="552" t="s">
        <v>664</v>
      </c>
      <c r="C78" s="966">
        <v>14</v>
      </c>
      <c r="D78" s="797" t="s">
        <v>669</v>
      </c>
      <c r="E78" s="798" t="s">
        <v>357</v>
      </c>
      <c r="F78" s="783" t="s">
        <v>351</v>
      </c>
      <c r="G78" s="966"/>
      <c r="H78" s="784">
        <f t="shared" si="4"/>
        <v>0</v>
      </c>
      <c r="I78" s="784">
        <f t="shared" si="4"/>
        <v>0</v>
      </c>
    </row>
    <row r="79" spans="1:9" s="866" customFormat="1" ht="93.75" hidden="1">
      <c r="A79" s="1011" t="s">
        <v>275</v>
      </c>
      <c r="B79" s="1012" t="s">
        <v>664</v>
      </c>
      <c r="C79" s="1013" t="s">
        <v>670</v>
      </c>
      <c r="D79" s="576" t="s">
        <v>737</v>
      </c>
      <c r="E79" s="579" t="s">
        <v>357</v>
      </c>
      <c r="F79" s="572" t="s">
        <v>351</v>
      </c>
      <c r="G79" s="1013"/>
      <c r="H79" s="573">
        <f t="shared" si="4"/>
        <v>0</v>
      </c>
      <c r="I79" s="573">
        <f t="shared" si="4"/>
        <v>0</v>
      </c>
    </row>
    <row r="80" spans="1:9" s="996" customFormat="1" ht="37.5" hidden="1">
      <c r="A80" s="999" t="s">
        <v>172</v>
      </c>
      <c r="B80" s="1000" t="s">
        <v>664</v>
      </c>
      <c r="C80" s="1001">
        <v>14</v>
      </c>
      <c r="D80" s="997" t="s">
        <v>737</v>
      </c>
      <c r="E80" s="994" t="s">
        <v>635</v>
      </c>
      <c r="F80" s="998" t="s">
        <v>362</v>
      </c>
      <c r="G80" s="986"/>
      <c r="H80" s="1002">
        <f>+H81+H83</f>
        <v>0</v>
      </c>
      <c r="I80" s="1002">
        <f>+I81+I83</f>
        <v>0</v>
      </c>
    </row>
    <row r="81" spans="1:38" s="921" customFormat="1" ht="37.5" hidden="1">
      <c r="A81" s="557" t="s">
        <v>739</v>
      </c>
      <c r="B81" s="562" t="s">
        <v>664</v>
      </c>
      <c r="C81" s="563">
        <v>14</v>
      </c>
      <c r="D81" s="567" t="s">
        <v>737</v>
      </c>
      <c r="E81" s="684" t="s">
        <v>635</v>
      </c>
      <c r="F81" s="568" t="s">
        <v>362</v>
      </c>
      <c r="G81" s="566"/>
      <c r="H81" s="561">
        <f>H82</f>
        <v>0</v>
      </c>
      <c r="I81" s="561">
        <f>I82</f>
        <v>0</v>
      </c>
    </row>
    <row r="82" spans="1:38" s="163" customFormat="1" ht="37.5" hidden="1">
      <c r="A82" s="115" t="s">
        <v>527</v>
      </c>
      <c r="B82" s="438" t="s">
        <v>664</v>
      </c>
      <c r="C82" s="103">
        <v>14</v>
      </c>
      <c r="D82" s="173" t="s">
        <v>737</v>
      </c>
      <c r="E82" s="682" t="s">
        <v>635</v>
      </c>
      <c r="F82" s="174" t="s">
        <v>362</v>
      </c>
      <c r="G82" s="16" t="s">
        <v>644</v>
      </c>
      <c r="H82" s="972">
        <f ca="1">+прил10!I83</f>
        <v>0</v>
      </c>
      <c r="I82" s="972">
        <f ca="1">+прил10!J83</f>
        <v>0</v>
      </c>
    </row>
    <row r="83" spans="1:38" s="921" customFormat="1" ht="75" hidden="1">
      <c r="A83" s="557" t="s">
        <v>229</v>
      </c>
      <c r="B83" s="562" t="s">
        <v>664</v>
      </c>
      <c r="C83" s="563">
        <v>14</v>
      </c>
      <c r="D83" s="567" t="s">
        <v>737</v>
      </c>
      <c r="E83" s="684" t="s">
        <v>635</v>
      </c>
      <c r="F83" s="568" t="s">
        <v>478</v>
      </c>
      <c r="G83" s="566"/>
      <c r="H83" s="561">
        <f ca="1">H84</f>
        <v>0</v>
      </c>
      <c r="I83" s="561">
        <f ca="1">I84</f>
        <v>0</v>
      </c>
    </row>
    <row r="84" spans="1:38" s="228" customFormat="1" ht="37.5" hidden="1">
      <c r="A84" s="115" t="s">
        <v>527</v>
      </c>
      <c r="B84" s="438" t="s">
        <v>664</v>
      </c>
      <c r="C84" s="103">
        <v>14</v>
      </c>
      <c r="D84" s="173" t="s">
        <v>737</v>
      </c>
      <c r="E84" s="682" t="s">
        <v>635</v>
      </c>
      <c r="F84" s="174" t="s">
        <v>478</v>
      </c>
      <c r="G84" s="16" t="s">
        <v>644</v>
      </c>
      <c r="H84" s="972">
        <f ca="1">+прил10!I85</f>
        <v>0</v>
      </c>
      <c r="I84" s="972">
        <f ca="1">+прил10!J85</f>
        <v>0</v>
      </c>
      <c r="J84" s="227"/>
      <c r="K84" s="227"/>
      <c r="L84" s="227"/>
      <c r="M84" s="227"/>
      <c r="N84" s="227"/>
      <c r="O84" s="227"/>
      <c r="P84" s="227"/>
      <c r="Q84" s="227"/>
      <c r="R84" s="227"/>
      <c r="S84" s="227"/>
      <c r="T84" s="227"/>
      <c r="U84" s="227"/>
      <c r="V84" s="227"/>
      <c r="W84" s="227"/>
      <c r="X84" s="227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27"/>
      <c r="AK84" s="227"/>
      <c r="AL84" s="227"/>
    </row>
    <row r="85" spans="1:38" s="228" customFormat="1">
      <c r="A85" s="111" t="s">
        <v>671</v>
      </c>
      <c r="B85" s="535" t="s">
        <v>641</v>
      </c>
      <c r="C85" s="105"/>
      <c r="D85" s="96"/>
      <c r="E85" s="615"/>
      <c r="F85" s="669"/>
      <c r="G85" s="105"/>
      <c r="H85" s="536">
        <f>+H86+H91</f>
        <v>7500</v>
      </c>
      <c r="I85" s="536">
        <f>+I86+I91</f>
        <v>4500</v>
      </c>
      <c r="J85" s="227"/>
      <c r="K85" s="227"/>
      <c r="L85" s="227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/>
      <c r="X85" s="227"/>
      <c r="Y85" s="227"/>
      <c r="Z85" s="227"/>
      <c r="AA85" s="227"/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</row>
    <row r="86" spans="1:38" s="228" customFormat="1" hidden="1">
      <c r="A86" s="543" t="s">
        <v>226</v>
      </c>
      <c r="B86" s="544" t="s">
        <v>641</v>
      </c>
      <c r="C86" s="107" t="s">
        <v>683</v>
      </c>
      <c r="D86" s="541"/>
      <c r="E86" s="616"/>
      <c r="F86" s="670"/>
      <c r="G86" s="240"/>
      <c r="H86" s="537">
        <f t="shared" ref="H86:I89" si="5">+H87</f>
        <v>0</v>
      </c>
      <c r="I86" s="537">
        <f t="shared" si="5"/>
        <v>0</v>
      </c>
      <c r="J86" s="227"/>
      <c r="K86" s="227"/>
      <c r="L86" s="227"/>
      <c r="M86" s="227"/>
      <c r="N86" s="227"/>
      <c r="O86" s="227"/>
      <c r="P86" s="227"/>
      <c r="Q86" s="227"/>
      <c r="R86" s="227"/>
      <c r="S86" s="227"/>
      <c r="T86" s="227"/>
      <c r="U86" s="227"/>
      <c r="V86" s="227"/>
      <c r="W86" s="227"/>
      <c r="X86" s="227"/>
      <c r="Y86" s="227"/>
      <c r="Z86" s="227"/>
      <c r="AA86" s="227"/>
      <c r="AB86" s="227"/>
      <c r="AC86" s="227"/>
      <c r="AD86" s="227"/>
      <c r="AE86" s="227"/>
      <c r="AF86" s="227"/>
      <c r="AG86" s="227"/>
      <c r="AH86" s="227"/>
      <c r="AI86" s="227"/>
      <c r="AJ86" s="227"/>
      <c r="AK86" s="227"/>
      <c r="AL86" s="227"/>
    </row>
    <row r="87" spans="1:38" s="772" customFormat="1" hidden="1">
      <c r="A87" s="794" t="s">
        <v>50</v>
      </c>
      <c r="B87" s="553" t="s">
        <v>641</v>
      </c>
      <c r="C87" s="553" t="s">
        <v>683</v>
      </c>
      <c r="D87" s="797" t="s">
        <v>228</v>
      </c>
      <c r="E87" s="798" t="s">
        <v>357</v>
      </c>
      <c r="F87" s="783" t="s">
        <v>351</v>
      </c>
      <c r="G87" s="795"/>
      <c r="H87" s="784">
        <f t="shared" si="5"/>
        <v>0</v>
      </c>
      <c r="I87" s="784">
        <f t="shared" si="5"/>
        <v>0</v>
      </c>
    </row>
    <row r="88" spans="1:38" s="856" customFormat="1" hidden="1">
      <c r="A88" s="577" t="s">
        <v>52</v>
      </c>
      <c r="B88" s="578" t="s">
        <v>641</v>
      </c>
      <c r="C88" s="578" t="s">
        <v>683</v>
      </c>
      <c r="D88" s="576" t="s">
        <v>51</v>
      </c>
      <c r="E88" s="579" t="s">
        <v>357</v>
      </c>
      <c r="F88" s="572" t="s">
        <v>351</v>
      </c>
      <c r="G88" s="579"/>
      <c r="H88" s="573">
        <f t="shared" si="5"/>
        <v>0</v>
      </c>
      <c r="I88" s="573">
        <f t="shared" si="5"/>
        <v>0</v>
      </c>
    </row>
    <row r="89" spans="1:38" s="907" customFormat="1" ht="75" hidden="1">
      <c r="A89" s="557" t="s">
        <v>227</v>
      </c>
      <c r="B89" s="563" t="s">
        <v>641</v>
      </c>
      <c r="C89" s="563" t="s">
        <v>683</v>
      </c>
      <c r="D89" s="559" t="s">
        <v>51</v>
      </c>
      <c r="E89" s="681" t="s">
        <v>357</v>
      </c>
      <c r="F89" s="560" t="s">
        <v>477</v>
      </c>
      <c r="G89" s="563"/>
      <c r="H89" s="561">
        <f t="shared" si="5"/>
        <v>0</v>
      </c>
      <c r="I89" s="561">
        <f t="shared" si="5"/>
        <v>0</v>
      </c>
    </row>
    <row r="90" spans="1:38" s="228" customFormat="1" ht="37.5" hidden="1">
      <c r="A90" s="115" t="s">
        <v>527</v>
      </c>
      <c r="B90" s="16" t="s">
        <v>641</v>
      </c>
      <c r="C90" s="16" t="s">
        <v>683</v>
      </c>
      <c r="D90" s="317" t="s">
        <v>51</v>
      </c>
      <c r="E90" s="683" t="s">
        <v>357</v>
      </c>
      <c r="F90" s="318" t="s">
        <v>477</v>
      </c>
      <c r="G90" s="16" t="s">
        <v>644</v>
      </c>
      <c r="H90" s="972">
        <f ca="1">+прил10!I91</f>
        <v>0</v>
      </c>
      <c r="I90" s="972">
        <f ca="1">+прил10!J91</f>
        <v>0</v>
      </c>
      <c r="J90" s="227"/>
      <c r="K90" s="227"/>
      <c r="L90" s="227"/>
      <c r="M90" s="227"/>
      <c r="N90" s="227"/>
      <c r="O90" s="227"/>
      <c r="P90" s="227"/>
      <c r="Q90" s="227"/>
      <c r="R90" s="227"/>
      <c r="S90" s="227"/>
      <c r="T90" s="227"/>
      <c r="U90" s="227"/>
      <c r="V90" s="227"/>
      <c r="W90" s="227"/>
      <c r="X90" s="227"/>
      <c r="Y90" s="227"/>
      <c r="Z90" s="227"/>
      <c r="AA90" s="227"/>
      <c r="AB90" s="227"/>
      <c r="AC90" s="227"/>
      <c r="AD90" s="227"/>
      <c r="AE90" s="227"/>
      <c r="AF90" s="227"/>
      <c r="AG90" s="227"/>
      <c r="AH90" s="227"/>
      <c r="AI90" s="227"/>
      <c r="AJ90" s="227"/>
      <c r="AK90" s="227"/>
      <c r="AL90" s="227"/>
    </row>
    <row r="91" spans="1:38" s="228" customFormat="1">
      <c r="A91" s="603" t="s">
        <v>672</v>
      </c>
      <c r="B91" s="347" t="s">
        <v>641</v>
      </c>
      <c r="C91" s="28" t="s">
        <v>673</v>
      </c>
      <c r="D91" s="604"/>
      <c r="E91" s="685"/>
      <c r="F91" s="671"/>
      <c r="G91" s="28"/>
      <c r="H91" s="605">
        <f t="shared" ref="H91:I93" si="6">H92</f>
        <v>7500</v>
      </c>
      <c r="I91" s="605">
        <f t="shared" si="6"/>
        <v>4500</v>
      </c>
      <c r="J91" s="227"/>
      <c r="K91" s="227"/>
      <c r="L91" s="227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7"/>
      <c r="AL91" s="227"/>
    </row>
    <row r="92" spans="1:38" s="772" customFormat="1" ht="75">
      <c r="A92" s="800" t="s">
        <v>523</v>
      </c>
      <c r="B92" s="549" t="s">
        <v>641</v>
      </c>
      <c r="C92" s="551" t="s">
        <v>673</v>
      </c>
      <c r="D92" s="797" t="s">
        <v>350</v>
      </c>
      <c r="E92" s="798" t="s">
        <v>357</v>
      </c>
      <c r="F92" s="783" t="s">
        <v>351</v>
      </c>
      <c r="G92" s="551"/>
      <c r="H92" s="799">
        <f t="shared" si="6"/>
        <v>7500</v>
      </c>
      <c r="I92" s="799">
        <f t="shared" si="6"/>
        <v>4500</v>
      </c>
    </row>
    <row r="93" spans="1:38" s="856" customFormat="1" ht="131.25">
      <c r="A93" s="862" t="s">
        <v>524</v>
      </c>
      <c r="B93" s="850" t="s">
        <v>641</v>
      </c>
      <c r="C93" s="858" t="s">
        <v>673</v>
      </c>
      <c r="D93" s="576" t="s">
        <v>340</v>
      </c>
      <c r="E93" s="579" t="s">
        <v>357</v>
      </c>
      <c r="F93" s="572" t="s">
        <v>351</v>
      </c>
      <c r="G93" s="858"/>
      <c r="H93" s="855">
        <f t="shared" si="6"/>
        <v>7500</v>
      </c>
      <c r="I93" s="855">
        <f t="shared" si="6"/>
        <v>4500</v>
      </c>
    </row>
    <row r="94" spans="1:38" s="981" customFormat="1" ht="56.25">
      <c r="A94" s="990" t="s">
        <v>341</v>
      </c>
      <c r="B94" s="975" t="s">
        <v>641</v>
      </c>
      <c r="C94" s="986" t="s">
        <v>673</v>
      </c>
      <c r="D94" s="997" t="s">
        <v>340</v>
      </c>
      <c r="E94" s="994" t="s">
        <v>635</v>
      </c>
      <c r="F94" s="998" t="s">
        <v>351</v>
      </c>
      <c r="G94" s="986"/>
      <c r="H94" s="980">
        <f>H95+H97</f>
        <v>7500</v>
      </c>
      <c r="I94" s="980">
        <f>I95+I97</f>
        <v>4500</v>
      </c>
    </row>
    <row r="95" spans="1:38" s="907" customFormat="1">
      <c r="A95" s="558" t="s">
        <v>342</v>
      </c>
      <c r="B95" s="345" t="s">
        <v>641</v>
      </c>
      <c r="C95" s="566" t="s">
        <v>673</v>
      </c>
      <c r="D95" s="559" t="s">
        <v>340</v>
      </c>
      <c r="E95" s="681" t="s">
        <v>635</v>
      </c>
      <c r="F95" s="560" t="s">
        <v>479</v>
      </c>
      <c r="G95" s="566"/>
      <c r="H95" s="910">
        <f>H96</f>
        <v>1500</v>
      </c>
      <c r="I95" s="910">
        <f>I96</f>
        <v>1500</v>
      </c>
    </row>
    <row r="96" spans="1:38" s="228" customFormat="1" ht="37.5">
      <c r="A96" s="115" t="s">
        <v>527</v>
      </c>
      <c r="B96" s="443" t="s">
        <v>641</v>
      </c>
      <c r="C96" s="16" t="s">
        <v>673</v>
      </c>
      <c r="D96" s="317" t="s">
        <v>340</v>
      </c>
      <c r="E96" s="683" t="s">
        <v>635</v>
      </c>
      <c r="F96" s="318" t="s">
        <v>479</v>
      </c>
      <c r="G96" s="16" t="s">
        <v>644</v>
      </c>
      <c r="H96" s="1034">
        <f ca="1">прил10!I97</f>
        <v>1500</v>
      </c>
      <c r="I96" s="1034">
        <f ca="1">прил10!J97</f>
        <v>1500</v>
      </c>
      <c r="J96" s="227"/>
      <c r="K96" s="227"/>
      <c r="L96" s="227"/>
      <c r="M96" s="227"/>
      <c r="N96" s="227"/>
      <c r="O96" s="227"/>
      <c r="P96" s="227"/>
      <c r="Q96" s="227"/>
      <c r="R96" s="227"/>
      <c r="S96" s="227"/>
      <c r="T96" s="227"/>
      <c r="U96" s="227"/>
      <c r="V96" s="227"/>
      <c r="W96" s="227"/>
      <c r="X96" s="227"/>
      <c r="Y96" s="227"/>
      <c r="Z96" s="227"/>
      <c r="AA96" s="227"/>
      <c r="AB96" s="227"/>
      <c r="AC96" s="227"/>
      <c r="AD96" s="227"/>
      <c r="AE96" s="227"/>
      <c r="AF96" s="227"/>
      <c r="AG96" s="227"/>
      <c r="AH96" s="227"/>
      <c r="AI96" s="227"/>
      <c r="AJ96" s="227"/>
      <c r="AK96" s="227"/>
      <c r="AL96" s="227"/>
    </row>
    <row r="97" spans="1:38" s="907" customFormat="1">
      <c r="A97" s="558" t="s">
        <v>343</v>
      </c>
      <c r="B97" s="345" t="s">
        <v>641</v>
      </c>
      <c r="C97" s="566" t="s">
        <v>673</v>
      </c>
      <c r="D97" s="559" t="s">
        <v>340</v>
      </c>
      <c r="E97" s="681" t="s">
        <v>635</v>
      </c>
      <c r="F97" s="560" t="s">
        <v>480</v>
      </c>
      <c r="G97" s="566"/>
      <c r="H97" s="910">
        <f ca="1">H98</f>
        <v>6000</v>
      </c>
      <c r="I97" s="910">
        <f ca="1">I98</f>
        <v>3000</v>
      </c>
    </row>
    <row r="98" spans="1:38" s="228" customFormat="1" ht="37.5">
      <c r="A98" s="115" t="s">
        <v>527</v>
      </c>
      <c r="B98" s="443" t="s">
        <v>641</v>
      </c>
      <c r="C98" s="16" t="s">
        <v>673</v>
      </c>
      <c r="D98" s="317" t="s">
        <v>340</v>
      </c>
      <c r="E98" s="683" t="s">
        <v>635</v>
      </c>
      <c r="F98" s="318" t="s">
        <v>480</v>
      </c>
      <c r="G98" s="16" t="s">
        <v>644</v>
      </c>
      <c r="H98" s="1034">
        <f ca="1">прил10!I99</f>
        <v>6000</v>
      </c>
      <c r="I98" s="1034">
        <f ca="1">прил10!J99</f>
        <v>3000</v>
      </c>
      <c r="J98" s="227"/>
      <c r="K98" s="227"/>
      <c r="L98" s="227"/>
      <c r="M98" s="227"/>
      <c r="N98" s="227"/>
      <c r="O98" s="227"/>
      <c r="P98" s="227"/>
      <c r="Q98" s="227"/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/>
      <c r="AE98" s="227"/>
      <c r="AF98" s="227"/>
      <c r="AG98" s="227"/>
      <c r="AH98" s="227"/>
      <c r="AI98" s="227"/>
      <c r="AJ98" s="227"/>
      <c r="AK98" s="227"/>
      <c r="AL98" s="227"/>
    </row>
    <row r="99" spans="1:38" s="228" customFormat="1">
      <c r="A99" s="111" t="s">
        <v>675</v>
      </c>
      <c r="B99" s="535" t="s">
        <v>676</v>
      </c>
      <c r="C99" s="105"/>
      <c r="D99" s="96"/>
      <c r="E99" s="615"/>
      <c r="F99" s="669"/>
      <c r="G99" s="105"/>
      <c r="H99" s="536">
        <f>+H100+H106</f>
        <v>10678</v>
      </c>
      <c r="I99" s="536">
        <f>+I100+I106</f>
        <v>10678</v>
      </c>
      <c r="J99" s="227"/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7"/>
      <c r="AH99" s="227"/>
      <c r="AI99" s="227"/>
      <c r="AJ99" s="227"/>
      <c r="AK99" s="227"/>
      <c r="AL99" s="227"/>
    </row>
    <row r="100" spans="1:38" s="228" customFormat="1" hidden="1">
      <c r="A100" s="543" t="s">
        <v>677</v>
      </c>
      <c r="B100" s="544" t="s">
        <v>676</v>
      </c>
      <c r="C100" s="107" t="s">
        <v>636</v>
      </c>
      <c r="D100" s="541"/>
      <c r="E100" s="616"/>
      <c r="F100" s="670"/>
      <c r="G100" s="240"/>
      <c r="H100" s="537">
        <f t="shared" ref="H100:I104" si="7">+H101</f>
        <v>0</v>
      </c>
      <c r="I100" s="537">
        <f t="shared" si="7"/>
        <v>0</v>
      </c>
      <c r="J100" s="227"/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/>
      <c r="AL100" s="227"/>
    </row>
    <row r="101" spans="1:38" s="772" customFormat="1" ht="93.75" hidden="1">
      <c r="A101" s="777" t="s">
        <v>276</v>
      </c>
      <c r="B101" s="549" t="s">
        <v>676</v>
      </c>
      <c r="C101" s="551" t="s">
        <v>636</v>
      </c>
      <c r="D101" s="797" t="s">
        <v>224</v>
      </c>
      <c r="E101" s="798" t="s">
        <v>357</v>
      </c>
      <c r="F101" s="783" t="s">
        <v>351</v>
      </c>
      <c r="G101" s="551"/>
      <c r="H101" s="799">
        <f t="shared" si="7"/>
        <v>0</v>
      </c>
      <c r="I101" s="799">
        <f t="shared" si="7"/>
        <v>0</v>
      </c>
    </row>
    <row r="102" spans="1:38" s="856" customFormat="1" ht="112.5" hidden="1">
      <c r="A102" s="571" t="s">
        <v>277</v>
      </c>
      <c r="B102" s="850" t="s">
        <v>676</v>
      </c>
      <c r="C102" s="858" t="s">
        <v>636</v>
      </c>
      <c r="D102" s="576" t="s">
        <v>225</v>
      </c>
      <c r="E102" s="579" t="s">
        <v>357</v>
      </c>
      <c r="F102" s="572" t="s">
        <v>351</v>
      </c>
      <c r="G102" s="858"/>
      <c r="H102" s="855">
        <f t="shared" si="7"/>
        <v>0</v>
      </c>
      <c r="I102" s="855">
        <f t="shared" si="7"/>
        <v>0</v>
      </c>
    </row>
    <row r="103" spans="1:38" s="981" customFormat="1" ht="93.75" hidden="1">
      <c r="A103" s="982" t="s">
        <v>222</v>
      </c>
      <c r="B103" s="975" t="s">
        <v>676</v>
      </c>
      <c r="C103" s="986" t="s">
        <v>636</v>
      </c>
      <c r="D103" s="987" t="s">
        <v>225</v>
      </c>
      <c r="E103" s="988" t="s">
        <v>635</v>
      </c>
      <c r="F103" s="989" t="s">
        <v>351</v>
      </c>
      <c r="G103" s="986"/>
      <c r="H103" s="980">
        <f t="shared" si="7"/>
        <v>0</v>
      </c>
      <c r="I103" s="980">
        <f t="shared" si="7"/>
        <v>0</v>
      </c>
    </row>
    <row r="104" spans="1:38" s="907" customFormat="1" ht="37.5" hidden="1">
      <c r="A104" s="558" t="s">
        <v>223</v>
      </c>
      <c r="B104" s="564" t="s">
        <v>676</v>
      </c>
      <c r="C104" s="565" t="s">
        <v>636</v>
      </c>
      <c r="D104" s="559" t="s">
        <v>225</v>
      </c>
      <c r="E104" s="681" t="s">
        <v>635</v>
      </c>
      <c r="F104" s="560" t="s">
        <v>476</v>
      </c>
      <c r="G104" s="566"/>
      <c r="H104" s="561">
        <f t="shared" si="7"/>
        <v>0</v>
      </c>
      <c r="I104" s="561">
        <f t="shared" si="7"/>
        <v>0</v>
      </c>
    </row>
    <row r="105" spans="1:38" s="228" customFormat="1" hidden="1">
      <c r="A105" s="33" t="s">
        <v>645</v>
      </c>
      <c r="B105" s="482" t="s">
        <v>676</v>
      </c>
      <c r="C105" s="110" t="s">
        <v>636</v>
      </c>
      <c r="D105" s="317" t="s">
        <v>225</v>
      </c>
      <c r="E105" s="683" t="s">
        <v>635</v>
      </c>
      <c r="F105" s="318" t="s">
        <v>476</v>
      </c>
      <c r="G105" s="16" t="s">
        <v>646</v>
      </c>
      <c r="H105" s="972">
        <f ca="1">+прил10!I106</f>
        <v>0</v>
      </c>
      <c r="I105" s="972">
        <f ca="1">+прил10!J106</f>
        <v>0</v>
      </c>
      <c r="J105" s="227"/>
      <c r="K105" s="227"/>
      <c r="L105" s="227"/>
      <c r="M105" s="227"/>
      <c r="N105" s="227"/>
      <c r="O105" s="227"/>
      <c r="P105" s="227"/>
      <c r="Q105" s="227"/>
      <c r="R105" s="227"/>
      <c r="S105" s="227"/>
      <c r="T105" s="227"/>
      <c r="U105" s="227"/>
      <c r="V105" s="227"/>
      <c r="W105" s="227"/>
      <c r="X105" s="227"/>
      <c r="Y105" s="227"/>
      <c r="Z105" s="227"/>
      <c r="AA105" s="227"/>
      <c r="AB105" s="227"/>
      <c r="AC105" s="227"/>
      <c r="AD105" s="227"/>
      <c r="AE105" s="227"/>
      <c r="AF105" s="227"/>
      <c r="AG105" s="227"/>
      <c r="AH105" s="227"/>
      <c r="AI105" s="227"/>
      <c r="AJ105" s="227"/>
      <c r="AK105" s="227"/>
      <c r="AL105" s="227"/>
    </row>
    <row r="106" spans="1:38" s="228" customFormat="1">
      <c r="A106" s="143" t="s">
        <v>678</v>
      </c>
      <c r="B106" s="545" t="s">
        <v>676</v>
      </c>
      <c r="C106" s="100" t="s">
        <v>664</v>
      </c>
      <c r="D106" s="242"/>
      <c r="E106" s="614"/>
      <c r="F106" s="668"/>
      <c r="G106" s="100"/>
      <c r="H106" s="546">
        <f t="shared" ref="H106:I108" si="8">+H107</f>
        <v>10678</v>
      </c>
      <c r="I106" s="546">
        <f t="shared" si="8"/>
        <v>10678</v>
      </c>
      <c r="J106" s="227"/>
      <c r="K106" s="227"/>
      <c r="L106" s="227"/>
      <c r="M106" s="227"/>
      <c r="N106" s="227"/>
      <c r="O106" s="227"/>
      <c r="P106" s="227"/>
      <c r="Q106" s="227"/>
      <c r="R106" s="227"/>
      <c r="S106" s="227"/>
      <c r="T106" s="227"/>
      <c r="U106" s="227"/>
      <c r="V106" s="227"/>
      <c r="W106" s="227"/>
      <c r="X106" s="227"/>
      <c r="Y106" s="227"/>
      <c r="Z106" s="227"/>
      <c r="AA106" s="227"/>
      <c r="AB106" s="227"/>
      <c r="AC106" s="227"/>
      <c r="AD106" s="227"/>
      <c r="AE106" s="227"/>
      <c r="AF106" s="227"/>
      <c r="AG106" s="227"/>
      <c r="AH106" s="227"/>
      <c r="AI106" s="227"/>
      <c r="AJ106" s="227"/>
      <c r="AK106" s="227"/>
      <c r="AL106" s="227"/>
    </row>
    <row r="107" spans="1:38" s="772" customFormat="1" ht="93.75">
      <c r="A107" s="1031" t="s">
        <v>34</v>
      </c>
      <c r="B107" s="552" t="s">
        <v>676</v>
      </c>
      <c r="C107" s="554" t="s">
        <v>664</v>
      </c>
      <c r="D107" s="778" t="s">
        <v>722</v>
      </c>
      <c r="E107" s="779" t="s">
        <v>357</v>
      </c>
      <c r="F107" s="802" t="s">
        <v>351</v>
      </c>
      <c r="G107" s="552"/>
      <c r="H107" s="803">
        <f t="shared" si="8"/>
        <v>10678</v>
      </c>
      <c r="I107" s="803">
        <f t="shared" si="8"/>
        <v>10678</v>
      </c>
    </row>
    <row r="108" spans="1:38" s="856" customFormat="1">
      <c r="A108" s="849" t="s">
        <v>681</v>
      </c>
      <c r="B108" s="569" t="s">
        <v>676</v>
      </c>
      <c r="C108" s="570" t="s">
        <v>664</v>
      </c>
      <c r="D108" s="852" t="s">
        <v>723</v>
      </c>
      <c r="E108" s="853" t="s">
        <v>357</v>
      </c>
      <c r="F108" s="854" t="s">
        <v>351</v>
      </c>
      <c r="G108" s="569"/>
      <c r="H108" s="857">
        <f t="shared" si="8"/>
        <v>10678</v>
      </c>
      <c r="I108" s="857">
        <f t="shared" si="8"/>
        <v>10678</v>
      </c>
    </row>
    <row r="109" spans="1:38" s="981" customFormat="1" ht="56.25">
      <c r="A109" s="974" t="s">
        <v>278</v>
      </c>
      <c r="B109" s="983" t="s">
        <v>676</v>
      </c>
      <c r="C109" s="984" t="s">
        <v>664</v>
      </c>
      <c r="D109" s="977" t="s">
        <v>723</v>
      </c>
      <c r="E109" s="978" t="s">
        <v>635</v>
      </c>
      <c r="F109" s="979" t="s">
        <v>351</v>
      </c>
      <c r="G109" s="983"/>
      <c r="H109" s="985">
        <f>H110</f>
        <v>10678</v>
      </c>
      <c r="I109" s="985">
        <f>I110</f>
        <v>10678</v>
      </c>
    </row>
    <row r="110" spans="1:38" s="907" customFormat="1">
      <c r="A110" s="911" t="s">
        <v>725</v>
      </c>
      <c r="B110" s="912" t="s">
        <v>676</v>
      </c>
      <c r="C110" s="913" t="s">
        <v>664</v>
      </c>
      <c r="D110" s="914" t="s">
        <v>723</v>
      </c>
      <c r="E110" s="915" t="s">
        <v>635</v>
      </c>
      <c r="F110" s="916" t="s">
        <v>475</v>
      </c>
      <c r="G110" s="912"/>
      <c r="H110" s="917">
        <f>SUM(H111:H111)</f>
        <v>10678</v>
      </c>
      <c r="I110" s="917">
        <f>SUM(I111:I111)</f>
        <v>10678</v>
      </c>
    </row>
    <row r="111" spans="1:38" s="228" customFormat="1" ht="37.5">
      <c r="A111" s="115" t="s">
        <v>527</v>
      </c>
      <c r="B111" s="483" t="s">
        <v>676</v>
      </c>
      <c r="C111" s="330" t="s">
        <v>664</v>
      </c>
      <c r="D111" s="154" t="s">
        <v>723</v>
      </c>
      <c r="E111" s="679" t="s">
        <v>635</v>
      </c>
      <c r="F111" s="455" t="s">
        <v>475</v>
      </c>
      <c r="G111" s="260" t="s">
        <v>644</v>
      </c>
      <c r="H111" s="972">
        <f ca="1">+прил10!I112</f>
        <v>10678</v>
      </c>
      <c r="I111" s="972">
        <f ca="1">+прил10!J112</f>
        <v>10678</v>
      </c>
      <c r="J111" s="227"/>
      <c r="K111" s="227"/>
      <c r="L111" s="227"/>
      <c r="M111" s="227"/>
      <c r="N111" s="227"/>
      <c r="O111" s="227"/>
      <c r="P111" s="227"/>
      <c r="Q111" s="227"/>
      <c r="R111" s="227"/>
      <c r="S111" s="227"/>
      <c r="T111" s="227"/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7"/>
      <c r="AH111" s="227"/>
      <c r="AI111" s="227"/>
      <c r="AJ111" s="227"/>
      <c r="AK111" s="227"/>
      <c r="AL111" s="227"/>
    </row>
    <row r="112" spans="1:38" s="228" customFormat="1">
      <c r="A112" s="160" t="s">
        <v>682</v>
      </c>
      <c r="B112" s="239" t="s">
        <v>683</v>
      </c>
      <c r="C112" s="161"/>
      <c r="D112" s="237"/>
      <c r="E112" s="611"/>
      <c r="F112" s="662"/>
      <c r="G112" s="161"/>
      <c r="H112" s="534">
        <f>+H113+H122</f>
        <v>603205</v>
      </c>
      <c r="I112" s="534">
        <f>+I113+I122</f>
        <v>572895</v>
      </c>
      <c r="J112" s="227"/>
      <c r="K112" s="227"/>
      <c r="L112" s="227"/>
      <c r="M112" s="227"/>
      <c r="N112" s="227"/>
      <c r="O112" s="227"/>
      <c r="P112" s="227"/>
      <c r="Q112" s="227"/>
      <c r="R112" s="227"/>
      <c r="S112" s="227"/>
      <c r="T112" s="227"/>
      <c r="U112" s="227"/>
      <c r="V112" s="227"/>
      <c r="W112" s="227"/>
      <c r="X112" s="227"/>
      <c r="Y112" s="227"/>
      <c r="Z112" s="227"/>
      <c r="AA112" s="227"/>
      <c r="AB112" s="227"/>
      <c r="AC112" s="227"/>
      <c r="AD112" s="227"/>
      <c r="AE112" s="227"/>
      <c r="AF112" s="227"/>
      <c r="AG112" s="227"/>
      <c r="AH112" s="227"/>
      <c r="AI112" s="227"/>
      <c r="AJ112" s="227"/>
      <c r="AK112" s="227"/>
      <c r="AL112" s="227"/>
    </row>
    <row r="113" spans="1:38" s="228" customFormat="1">
      <c r="A113" s="57" t="s">
        <v>684</v>
      </c>
      <c r="B113" s="244" t="s">
        <v>683</v>
      </c>
      <c r="C113" s="240" t="s">
        <v>635</v>
      </c>
      <c r="D113" s="241"/>
      <c r="E113" s="612"/>
      <c r="F113" s="663"/>
      <c r="G113" s="240"/>
      <c r="H113" s="537">
        <f>+H114</f>
        <v>603205</v>
      </c>
      <c r="I113" s="537">
        <f>+I114</f>
        <v>572895</v>
      </c>
      <c r="J113" s="227"/>
      <c r="K113" s="227"/>
      <c r="L113" s="227"/>
      <c r="M113" s="227"/>
      <c r="N113" s="227"/>
      <c r="O113" s="227"/>
      <c r="P113" s="227"/>
      <c r="Q113" s="227"/>
      <c r="R113" s="227"/>
      <c r="S113" s="227"/>
      <c r="T113" s="227"/>
      <c r="U113" s="227"/>
      <c r="V113" s="227"/>
      <c r="W113" s="227"/>
      <c r="X113" s="227"/>
      <c r="Y113" s="227"/>
      <c r="Z113" s="227"/>
      <c r="AA113" s="227"/>
      <c r="AB113" s="227"/>
      <c r="AC113" s="227"/>
      <c r="AD113" s="227"/>
      <c r="AE113" s="227"/>
      <c r="AF113" s="227"/>
      <c r="AG113" s="227"/>
      <c r="AH113" s="227"/>
      <c r="AI113" s="227"/>
      <c r="AJ113" s="227"/>
      <c r="AK113" s="227"/>
      <c r="AL113" s="227"/>
    </row>
    <row r="114" spans="1:38" s="772" customFormat="1" ht="56.25">
      <c r="A114" s="800" t="s">
        <v>259</v>
      </c>
      <c r="B114" s="549" t="s">
        <v>683</v>
      </c>
      <c r="C114" s="551" t="s">
        <v>635</v>
      </c>
      <c r="D114" s="797" t="s">
        <v>706</v>
      </c>
      <c r="E114" s="798" t="s">
        <v>357</v>
      </c>
      <c r="F114" s="783" t="s">
        <v>351</v>
      </c>
      <c r="G114" s="553"/>
      <c r="H114" s="784">
        <f>+H115</f>
        <v>603205</v>
      </c>
      <c r="I114" s="784">
        <f>+I115</f>
        <v>572895</v>
      </c>
    </row>
    <row r="115" spans="1:38" s="856" customFormat="1" ht="93.75">
      <c r="A115" s="571" t="s">
        <v>279</v>
      </c>
      <c r="B115" s="850" t="s">
        <v>683</v>
      </c>
      <c r="C115" s="858" t="s">
        <v>635</v>
      </c>
      <c r="D115" s="865" t="s">
        <v>708</v>
      </c>
      <c r="E115" s="1007" t="s">
        <v>357</v>
      </c>
      <c r="F115" s="1008" t="s">
        <v>351</v>
      </c>
      <c r="G115" s="858"/>
      <c r="H115" s="573">
        <f>H116</f>
        <v>603205</v>
      </c>
      <c r="I115" s="573">
        <f>I116</f>
        <v>572895</v>
      </c>
    </row>
    <row r="116" spans="1:38" s="981" customFormat="1">
      <c r="A116" s="982" t="s">
        <v>145</v>
      </c>
      <c r="B116" s="975" t="s">
        <v>683</v>
      </c>
      <c r="C116" s="976" t="s">
        <v>635</v>
      </c>
      <c r="D116" s="977" t="s">
        <v>708</v>
      </c>
      <c r="E116" s="978" t="s">
        <v>635</v>
      </c>
      <c r="F116" s="979" t="s">
        <v>351</v>
      </c>
      <c r="G116" s="975"/>
      <c r="H116" s="980">
        <f>H117+H119</f>
        <v>603205</v>
      </c>
      <c r="I116" s="980">
        <f>I117+I119</f>
        <v>572895</v>
      </c>
    </row>
    <row r="117" spans="1:38" s="907" customFormat="1" ht="56.25">
      <c r="A117" s="935" t="s">
        <v>1</v>
      </c>
      <c r="B117" s="345" t="s">
        <v>683</v>
      </c>
      <c r="C117" s="566" t="s">
        <v>635</v>
      </c>
      <c r="D117" s="559" t="s">
        <v>708</v>
      </c>
      <c r="E117" s="681" t="s">
        <v>635</v>
      </c>
      <c r="F117" s="909" t="s">
        <v>486</v>
      </c>
      <c r="G117" s="345"/>
      <c r="H117" s="1152">
        <f ca="1">прил10!I118</f>
        <v>446000</v>
      </c>
      <c r="I117" s="1152">
        <f ca="1">прил10!J118</f>
        <v>446000</v>
      </c>
    </row>
    <row r="118" spans="1:38" s="228" customFormat="1" ht="56.25">
      <c r="A118" s="158" t="s">
        <v>642</v>
      </c>
      <c r="B118" s="443" t="s">
        <v>683</v>
      </c>
      <c r="C118" s="16" t="s">
        <v>635</v>
      </c>
      <c r="D118" s="317" t="s">
        <v>708</v>
      </c>
      <c r="E118" s="683" t="s">
        <v>635</v>
      </c>
      <c r="F118" s="355" t="s">
        <v>489</v>
      </c>
      <c r="G118" s="16" t="s">
        <v>637</v>
      </c>
      <c r="H118" s="972">
        <f ca="1">+прил10!I119</f>
        <v>446000</v>
      </c>
      <c r="I118" s="972">
        <f ca="1">+прил10!J119</f>
        <v>446000</v>
      </c>
      <c r="J118" s="227"/>
      <c r="K118" s="227"/>
      <c r="L118" s="227"/>
      <c r="M118" s="227"/>
      <c r="N118" s="227"/>
      <c r="O118" s="227"/>
      <c r="P118" s="227"/>
      <c r="Q118" s="227"/>
      <c r="R118" s="227"/>
      <c r="S118" s="227"/>
      <c r="T118" s="227"/>
      <c r="U118" s="227"/>
      <c r="V118" s="227"/>
      <c r="W118" s="227"/>
      <c r="X118" s="227"/>
      <c r="Y118" s="227"/>
      <c r="Z118" s="227"/>
      <c r="AA118" s="227"/>
      <c r="AB118" s="227"/>
      <c r="AC118" s="227"/>
      <c r="AD118" s="227"/>
      <c r="AE118" s="227"/>
      <c r="AF118" s="227"/>
      <c r="AG118" s="227"/>
      <c r="AH118" s="227"/>
      <c r="AI118" s="227"/>
      <c r="AJ118" s="227"/>
      <c r="AK118" s="227"/>
      <c r="AL118" s="227"/>
    </row>
    <row r="119" spans="1:38" s="907" customFormat="1" ht="37.5">
      <c r="A119" s="558" t="s">
        <v>710</v>
      </c>
      <c r="B119" s="345" t="s">
        <v>683</v>
      </c>
      <c r="C119" s="908" t="s">
        <v>635</v>
      </c>
      <c r="D119" s="559" t="s">
        <v>708</v>
      </c>
      <c r="E119" s="681" t="s">
        <v>635</v>
      </c>
      <c r="F119" s="909" t="s">
        <v>363</v>
      </c>
      <c r="G119" s="345"/>
      <c r="H119" s="1152">
        <f ca="1">прил10!I120</f>
        <v>157205</v>
      </c>
      <c r="I119" s="1152">
        <f ca="1">прил10!J120</f>
        <v>126895</v>
      </c>
    </row>
    <row r="120" spans="1:38" s="228" customFormat="1" ht="37.5">
      <c r="A120" s="115" t="s">
        <v>527</v>
      </c>
      <c r="B120" s="443" t="s">
        <v>683</v>
      </c>
      <c r="C120" s="16" t="s">
        <v>635</v>
      </c>
      <c r="D120" s="317" t="s">
        <v>708</v>
      </c>
      <c r="E120" s="683" t="s">
        <v>635</v>
      </c>
      <c r="F120" s="355" t="s">
        <v>363</v>
      </c>
      <c r="G120" s="16" t="s">
        <v>644</v>
      </c>
      <c r="H120" s="972">
        <f ca="1">+прил10!I121</f>
        <v>135705</v>
      </c>
      <c r="I120" s="972">
        <f ca="1">+прил10!J121</f>
        <v>105395</v>
      </c>
      <c r="J120" s="227"/>
      <c r="K120" s="227"/>
      <c r="L120" s="227"/>
      <c r="M120" s="227"/>
      <c r="N120" s="227"/>
      <c r="O120" s="227"/>
      <c r="P120" s="227"/>
      <c r="Q120" s="227"/>
      <c r="R120" s="227"/>
      <c r="S120" s="227"/>
      <c r="T120" s="227"/>
      <c r="U120" s="227"/>
      <c r="V120" s="227"/>
      <c r="W120" s="227"/>
      <c r="X120" s="227"/>
      <c r="Y120" s="227"/>
      <c r="Z120" s="227"/>
      <c r="AA120" s="227"/>
      <c r="AB120" s="227"/>
      <c r="AC120" s="227"/>
      <c r="AD120" s="227"/>
      <c r="AE120" s="227"/>
      <c r="AF120" s="227"/>
      <c r="AG120" s="227"/>
      <c r="AH120" s="227"/>
      <c r="AI120" s="227"/>
      <c r="AJ120" s="227"/>
      <c r="AK120" s="227"/>
      <c r="AL120" s="227"/>
    </row>
    <row r="121" spans="1:38" s="228" customFormat="1">
      <c r="A121" s="33" t="s">
        <v>645</v>
      </c>
      <c r="B121" s="443" t="s">
        <v>683</v>
      </c>
      <c r="C121" s="16" t="s">
        <v>635</v>
      </c>
      <c r="D121" s="317" t="s">
        <v>708</v>
      </c>
      <c r="E121" s="683" t="s">
        <v>635</v>
      </c>
      <c r="F121" s="355" t="s">
        <v>363</v>
      </c>
      <c r="G121" s="16" t="s">
        <v>646</v>
      </c>
      <c r="H121" s="972">
        <f ca="1">+прил10!I122</f>
        <v>21500</v>
      </c>
      <c r="I121" s="972">
        <f ca="1">+прил10!J122</f>
        <v>21500</v>
      </c>
      <c r="J121" s="227"/>
      <c r="K121" s="227"/>
      <c r="L121" s="227"/>
      <c r="M121" s="227"/>
      <c r="N121" s="227"/>
      <c r="O121" s="227"/>
      <c r="P121" s="227"/>
      <c r="Q121" s="227"/>
      <c r="R121" s="227"/>
      <c r="S121" s="227"/>
      <c r="T121" s="227"/>
      <c r="U121" s="227"/>
      <c r="V121" s="227"/>
      <c r="W121" s="227"/>
      <c r="X121" s="227"/>
      <c r="Y121" s="227"/>
      <c r="Z121" s="227"/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227"/>
      <c r="AK121" s="227"/>
      <c r="AL121" s="227"/>
    </row>
    <row r="122" spans="1:38" s="228" customFormat="1" hidden="1">
      <c r="A122" s="57" t="s">
        <v>230</v>
      </c>
      <c r="B122" s="244" t="s">
        <v>683</v>
      </c>
      <c r="C122" s="240" t="s">
        <v>641</v>
      </c>
      <c r="D122" s="241"/>
      <c r="E122" s="612"/>
      <c r="F122" s="663"/>
      <c r="G122" s="240"/>
      <c r="H122" s="537">
        <f t="shared" ref="H122:I126" si="9">+H123</f>
        <v>0</v>
      </c>
      <c r="I122" s="537">
        <f t="shared" si="9"/>
        <v>0</v>
      </c>
      <c r="J122" s="227"/>
      <c r="K122" s="227"/>
      <c r="L122" s="227"/>
      <c r="M122" s="227"/>
      <c r="N122" s="227"/>
      <c r="O122" s="227"/>
      <c r="P122" s="227"/>
      <c r="Q122" s="227"/>
      <c r="R122" s="227"/>
      <c r="S122" s="227"/>
      <c r="T122" s="227"/>
      <c r="U122" s="227"/>
      <c r="V122" s="227"/>
      <c r="W122" s="227"/>
      <c r="X122" s="227"/>
      <c r="Y122" s="227"/>
      <c r="Z122" s="227"/>
      <c r="AA122" s="227"/>
      <c r="AB122" s="227"/>
      <c r="AC122" s="227"/>
      <c r="AD122" s="227"/>
      <c r="AE122" s="227"/>
      <c r="AF122" s="227"/>
      <c r="AG122" s="227"/>
      <c r="AH122" s="227"/>
      <c r="AI122" s="227"/>
      <c r="AJ122" s="227"/>
      <c r="AK122" s="227"/>
      <c r="AL122" s="227"/>
    </row>
    <row r="123" spans="1:38" s="772" customFormat="1" ht="75" hidden="1">
      <c r="A123" s="800" t="s">
        <v>280</v>
      </c>
      <c r="B123" s="549" t="s">
        <v>683</v>
      </c>
      <c r="C123" s="551" t="s">
        <v>641</v>
      </c>
      <c r="D123" s="797" t="s">
        <v>706</v>
      </c>
      <c r="E123" s="798" t="s">
        <v>357</v>
      </c>
      <c r="F123" s="783" t="s">
        <v>351</v>
      </c>
      <c r="G123" s="553"/>
      <c r="H123" s="784">
        <f t="shared" si="9"/>
        <v>0</v>
      </c>
      <c r="I123" s="784">
        <f t="shared" si="9"/>
        <v>0</v>
      </c>
    </row>
    <row r="124" spans="1:38" s="856" customFormat="1" ht="75" hidden="1">
      <c r="A124" s="571" t="s">
        <v>339</v>
      </c>
      <c r="B124" s="850" t="s">
        <v>683</v>
      </c>
      <c r="C124" s="858" t="s">
        <v>641</v>
      </c>
      <c r="D124" s="865" t="s">
        <v>233</v>
      </c>
      <c r="E124" s="1007" t="s">
        <v>357</v>
      </c>
      <c r="F124" s="1008" t="s">
        <v>351</v>
      </c>
      <c r="G124" s="858"/>
      <c r="H124" s="573">
        <f t="shared" si="9"/>
        <v>0</v>
      </c>
      <c r="I124" s="573">
        <f t="shared" si="9"/>
        <v>0</v>
      </c>
    </row>
    <row r="125" spans="1:38" s="981" customFormat="1" ht="131.25" hidden="1">
      <c r="A125" s="982" t="s">
        <v>231</v>
      </c>
      <c r="B125" s="975" t="s">
        <v>683</v>
      </c>
      <c r="C125" s="976" t="s">
        <v>641</v>
      </c>
      <c r="D125" s="977" t="s">
        <v>233</v>
      </c>
      <c r="E125" s="978" t="s">
        <v>636</v>
      </c>
      <c r="F125" s="979" t="s">
        <v>351</v>
      </c>
      <c r="G125" s="975"/>
      <c r="H125" s="980">
        <f t="shared" si="9"/>
        <v>0</v>
      </c>
      <c r="I125" s="980">
        <f t="shared" si="9"/>
        <v>0</v>
      </c>
    </row>
    <row r="126" spans="1:38" s="907" customFormat="1" ht="37.5" hidden="1">
      <c r="A126" s="558" t="s">
        <v>232</v>
      </c>
      <c r="B126" s="345" t="s">
        <v>683</v>
      </c>
      <c r="C126" s="908" t="s">
        <v>641</v>
      </c>
      <c r="D126" s="559" t="s">
        <v>233</v>
      </c>
      <c r="E126" s="681" t="s">
        <v>636</v>
      </c>
      <c r="F126" s="909" t="s">
        <v>474</v>
      </c>
      <c r="G126" s="345"/>
      <c r="H126" s="561">
        <f t="shared" si="9"/>
        <v>0</v>
      </c>
      <c r="I126" s="561">
        <f t="shared" si="9"/>
        <v>0</v>
      </c>
    </row>
    <row r="127" spans="1:38" s="228" customFormat="1" ht="37.5" hidden="1">
      <c r="A127" s="115" t="s">
        <v>527</v>
      </c>
      <c r="B127" s="443" t="s">
        <v>683</v>
      </c>
      <c r="C127" s="16" t="s">
        <v>641</v>
      </c>
      <c r="D127" s="317" t="s">
        <v>233</v>
      </c>
      <c r="E127" s="683" t="s">
        <v>636</v>
      </c>
      <c r="F127" s="355" t="s">
        <v>474</v>
      </c>
      <c r="G127" s="16" t="s">
        <v>644</v>
      </c>
      <c r="H127" s="972">
        <f ca="1">+прил10!I128</f>
        <v>0</v>
      </c>
      <c r="I127" s="972">
        <f ca="1">+прил10!J128</f>
        <v>0</v>
      </c>
      <c r="J127" s="227"/>
      <c r="K127" s="227"/>
      <c r="L127" s="227"/>
      <c r="M127" s="227"/>
      <c r="N127" s="227"/>
      <c r="O127" s="227"/>
      <c r="P127" s="227"/>
      <c r="Q127" s="227"/>
      <c r="R127" s="227"/>
      <c r="S127" s="227"/>
      <c r="T127" s="227"/>
      <c r="U127" s="227"/>
      <c r="V127" s="227"/>
      <c r="W127" s="227"/>
      <c r="X127" s="227"/>
      <c r="Y127" s="227"/>
      <c r="Z127" s="227"/>
      <c r="AA127" s="227"/>
      <c r="AB127" s="227"/>
      <c r="AC127" s="227"/>
      <c r="AD127" s="227"/>
      <c r="AE127" s="227"/>
      <c r="AF127" s="227"/>
      <c r="AG127" s="227"/>
      <c r="AH127" s="227"/>
      <c r="AI127" s="227"/>
      <c r="AJ127" s="227"/>
      <c r="AK127" s="227"/>
      <c r="AL127" s="227"/>
    </row>
    <row r="128" spans="1:38" s="228" customFormat="1">
      <c r="A128" s="160" t="s">
        <v>16</v>
      </c>
      <c r="B128" s="239" t="s">
        <v>691</v>
      </c>
      <c r="C128" s="161"/>
      <c r="D128" s="237"/>
      <c r="E128" s="611"/>
      <c r="F128" s="662"/>
      <c r="G128" s="161"/>
      <c r="H128" s="534">
        <f>+H129</f>
        <v>44384</v>
      </c>
      <c r="I128" s="534">
        <f>+I129</f>
        <v>44384</v>
      </c>
      <c r="J128" s="227"/>
      <c r="K128" s="227"/>
      <c r="L128" s="227"/>
      <c r="M128" s="227"/>
      <c r="N128" s="227"/>
      <c r="O128" s="227"/>
      <c r="P128" s="227"/>
      <c r="Q128" s="227"/>
      <c r="R128" s="227"/>
      <c r="S128" s="227"/>
      <c r="T128" s="227"/>
      <c r="U128" s="227"/>
      <c r="V128" s="227"/>
      <c r="W128" s="227"/>
      <c r="X128" s="227"/>
      <c r="Y128" s="227"/>
      <c r="Z128" s="227"/>
      <c r="AA128" s="227"/>
      <c r="AB128" s="227"/>
      <c r="AC128" s="227"/>
      <c r="AD128" s="227"/>
      <c r="AE128" s="227"/>
      <c r="AF128" s="227"/>
      <c r="AG128" s="227"/>
      <c r="AH128" s="227"/>
      <c r="AI128" s="227"/>
      <c r="AJ128" s="227"/>
      <c r="AK128" s="227"/>
      <c r="AL128" s="227"/>
    </row>
    <row r="129" spans="1:38" s="228" customFormat="1">
      <c r="A129" s="57" t="s">
        <v>686</v>
      </c>
      <c r="B129" s="545" t="s">
        <v>691</v>
      </c>
      <c r="C129" s="100" t="s">
        <v>635</v>
      </c>
      <c r="D129" s="241"/>
      <c r="E129" s="612"/>
      <c r="F129" s="663"/>
      <c r="G129" s="100"/>
      <c r="H129" s="537">
        <f>H130</f>
        <v>44384</v>
      </c>
      <c r="I129" s="537">
        <f>I130</f>
        <v>44384</v>
      </c>
      <c r="J129" s="227"/>
      <c r="K129" s="227"/>
      <c r="L129" s="227"/>
      <c r="M129" s="227"/>
      <c r="N129" s="227"/>
      <c r="O129" s="227"/>
      <c r="P129" s="227"/>
      <c r="Q129" s="227"/>
      <c r="R129" s="227"/>
      <c r="S129" s="227"/>
      <c r="T129" s="227"/>
      <c r="U129" s="227"/>
      <c r="V129" s="227"/>
      <c r="W129" s="227"/>
      <c r="X129" s="227"/>
      <c r="Y129" s="227"/>
      <c r="Z129" s="227"/>
      <c r="AA129" s="227"/>
      <c r="AB129" s="227"/>
      <c r="AC129" s="227"/>
      <c r="AD129" s="227"/>
      <c r="AE129" s="227"/>
      <c r="AF129" s="227"/>
      <c r="AG129" s="227"/>
      <c r="AH129" s="227"/>
      <c r="AI129" s="227"/>
      <c r="AJ129" s="227"/>
      <c r="AK129" s="227"/>
      <c r="AL129" s="227"/>
    </row>
    <row r="130" spans="1:38" s="228" customFormat="1" ht="78.75">
      <c r="A130" s="804" t="s">
        <v>17</v>
      </c>
      <c r="B130" s="555" t="s">
        <v>691</v>
      </c>
      <c r="C130" s="556" t="s">
        <v>635</v>
      </c>
      <c r="D130" s="797" t="s">
        <v>717</v>
      </c>
      <c r="E130" s="798" t="s">
        <v>357</v>
      </c>
      <c r="F130" s="783" t="s">
        <v>354</v>
      </c>
      <c r="G130" s="805"/>
      <c r="H130" s="784">
        <f>H131</f>
        <v>44384</v>
      </c>
      <c r="I130" s="784">
        <f>I131</f>
        <v>44384</v>
      </c>
      <c r="J130" s="227"/>
      <c r="K130" s="227"/>
      <c r="L130" s="227"/>
      <c r="M130" s="227"/>
      <c r="N130" s="227"/>
      <c r="O130" s="227"/>
      <c r="P130" s="227"/>
      <c r="Q130" s="227"/>
      <c r="R130" s="227"/>
      <c r="S130" s="227"/>
      <c r="T130" s="227"/>
      <c r="U130" s="227"/>
      <c r="V130" s="227"/>
      <c r="W130" s="227"/>
      <c r="X130" s="227"/>
      <c r="Y130" s="227"/>
      <c r="Z130" s="227"/>
      <c r="AA130" s="227"/>
      <c r="AB130" s="227"/>
      <c r="AC130" s="227"/>
      <c r="AD130" s="227"/>
      <c r="AE130" s="227"/>
      <c r="AF130" s="227"/>
      <c r="AG130" s="227"/>
      <c r="AH130" s="227"/>
      <c r="AI130" s="227"/>
      <c r="AJ130" s="227"/>
      <c r="AK130" s="227"/>
      <c r="AL130" s="227"/>
    </row>
    <row r="131" spans="1:38" s="228" customFormat="1" ht="93.75">
      <c r="A131" s="849" t="s">
        <v>18</v>
      </c>
      <c r="B131" s="850" t="s">
        <v>691</v>
      </c>
      <c r="C131" s="858" t="s">
        <v>635</v>
      </c>
      <c r="D131" s="865" t="s">
        <v>718</v>
      </c>
      <c r="E131" s="1007" t="s">
        <v>357</v>
      </c>
      <c r="F131" s="1008" t="s">
        <v>354</v>
      </c>
      <c r="G131" s="1009"/>
      <c r="H131" s="573">
        <f>+H132</f>
        <v>44384</v>
      </c>
      <c r="I131" s="573">
        <f>+I132</f>
        <v>44384</v>
      </c>
      <c r="J131" s="227"/>
      <c r="K131" s="227"/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227"/>
      <c r="Z131" s="227"/>
      <c r="AA131" s="227"/>
      <c r="AB131" s="227"/>
      <c r="AC131" s="227"/>
      <c r="AD131" s="227"/>
      <c r="AE131" s="227"/>
      <c r="AF131" s="227"/>
      <c r="AG131" s="227"/>
      <c r="AH131" s="227"/>
      <c r="AI131" s="227"/>
      <c r="AJ131" s="227"/>
      <c r="AK131" s="227"/>
      <c r="AL131" s="227"/>
    </row>
    <row r="132" spans="1:38" s="228" customFormat="1" ht="37.5">
      <c r="A132" s="974" t="s">
        <v>19</v>
      </c>
      <c r="B132" s="975" t="s">
        <v>691</v>
      </c>
      <c r="C132" s="986" t="s">
        <v>635</v>
      </c>
      <c r="D132" s="993" t="s">
        <v>718</v>
      </c>
      <c r="E132" s="1220" t="s">
        <v>635</v>
      </c>
      <c r="F132" s="979" t="s">
        <v>354</v>
      </c>
      <c r="G132" s="975"/>
      <c r="H132" s="980">
        <f>+H133</f>
        <v>44384</v>
      </c>
      <c r="I132" s="980">
        <f>+I133</f>
        <v>44384</v>
      </c>
      <c r="J132" s="227"/>
      <c r="K132" s="227"/>
      <c r="L132" s="227"/>
      <c r="M132" s="227"/>
      <c r="N132" s="227"/>
      <c r="O132" s="227"/>
      <c r="P132" s="227"/>
      <c r="Q132" s="227"/>
      <c r="R132" s="227"/>
      <c r="S132" s="227"/>
      <c r="T132" s="227"/>
      <c r="U132" s="227"/>
      <c r="V132" s="227"/>
      <c r="W132" s="227"/>
      <c r="X132" s="227"/>
      <c r="Y132" s="227"/>
      <c r="Z132" s="227"/>
      <c r="AA132" s="227"/>
      <c r="AB132" s="227"/>
      <c r="AC132" s="227"/>
      <c r="AD132" s="227"/>
      <c r="AE132" s="227"/>
      <c r="AF132" s="227"/>
      <c r="AG132" s="227"/>
      <c r="AH132" s="227"/>
      <c r="AI132" s="227"/>
      <c r="AJ132" s="227"/>
      <c r="AK132" s="227"/>
      <c r="AL132" s="227"/>
    </row>
    <row r="133" spans="1:38" s="228" customFormat="1" ht="37.5">
      <c r="A133" s="558" t="s">
        <v>20</v>
      </c>
      <c r="B133" s="345" t="s">
        <v>691</v>
      </c>
      <c r="C133" s="566" t="s">
        <v>635</v>
      </c>
      <c r="D133" s="567" t="s">
        <v>718</v>
      </c>
      <c r="E133" s="684" t="s">
        <v>635</v>
      </c>
      <c r="F133" s="568" t="s">
        <v>21</v>
      </c>
      <c r="G133" s="905"/>
      <c r="H133" s="561">
        <f>H134</f>
        <v>44384</v>
      </c>
      <c r="I133" s="561">
        <f>I134</f>
        <v>44384</v>
      </c>
      <c r="J133" s="227"/>
      <c r="K133" s="227"/>
      <c r="L133" s="227"/>
      <c r="M133" s="227"/>
      <c r="N133" s="227"/>
      <c r="O133" s="227"/>
      <c r="P133" s="227"/>
      <c r="Q133" s="227"/>
      <c r="R133" s="227"/>
      <c r="S133" s="227"/>
      <c r="T133" s="227"/>
      <c r="U133" s="227"/>
      <c r="V133" s="227"/>
      <c r="W133" s="227"/>
      <c r="X133" s="227"/>
      <c r="Y133" s="227"/>
      <c r="Z133" s="227"/>
      <c r="AA133" s="227"/>
      <c r="AB133" s="227"/>
      <c r="AC133" s="227"/>
      <c r="AD133" s="227"/>
      <c r="AE133" s="227"/>
      <c r="AF133" s="227"/>
      <c r="AG133" s="227"/>
      <c r="AH133" s="227"/>
      <c r="AI133" s="227"/>
      <c r="AJ133" s="227"/>
      <c r="AK133" s="227"/>
      <c r="AL133" s="227"/>
    </row>
    <row r="134" spans="1:38" s="228" customFormat="1">
      <c r="A134" s="115" t="s">
        <v>688</v>
      </c>
      <c r="B134" s="351" t="s">
        <v>691</v>
      </c>
      <c r="C134" s="349" t="s">
        <v>635</v>
      </c>
      <c r="D134" s="173" t="s">
        <v>718</v>
      </c>
      <c r="E134" s="680" t="s">
        <v>635</v>
      </c>
      <c r="F134" s="355" t="s">
        <v>21</v>
      </c>
      <c r="G134" s="16" t="s">
        <v>689</v>
      </c>
      <c r="H134" s="972">
        <f ca="1">прил10!I135</f>
        <v>44384</v>
      </c>
      <c r="I134" s="972">
        <f ca="1">прил10!J135</f>
        <v>44384</v>
      </c>
      <c r="J134" s="227"/>
      <c r="K134" s="227"/>
      <c r="L134" s="227"/>
      <c r="M134" s="227"/>
      <c r="N134" s="227"/>
      <c r="O134" s="227"/>
      <c r="P134" s="227"/>
      <c r="Q134" s="227"/>
      <c r="R134" s="227"/>
      <c r="S134" s="227"/>
      <c r="T134" s="227"/>
      <c r="U134" s="227"/>
      <c r="V134" s="227"/>
      <c r="W134" s="227"/>
      <c r="X134" s="227"/>
      <c r="Y134" s="227"/>
      <c r="Z134" s="227"/>
      <c r="AA134" s="227"/>
      <c r="AB134" s="227"/>
      <c r="AC134" s="227"/>
      <c r="AD134" s="227"/>
      <c r="AE134" s="227"/>
      <c r="AF134" s="227"/>
      <c r="AG134" s="227"/>
      <c r="AH134" s="227"/>
      <c r="AI134" s="227"/>
      <c r="AJ134" s="227"/>
      <c r="AK134" s="227"/>
      <c r="AL134" s="227"/>
    </row>
    <row r="135" spans="1:38" s="228" customFormat="1">
      <c r="A135" s="160" t="s">
        <v>251</v>
      </c>
      <c r="B135" s="239" t="s">
        <v>700</v>
      </c>
      <c r="C135" s="161"/>
      <c r="D135" s="237"/>
      <c r="E135" s="611"/>
      <c r="F135" s="662"/>
      <c r="G135" s="161"/>
      <c r="H135" s="534">
        <f>+H136</f>
        <v>1000</v>
      </c>
      <c r="I135" s="534">
        <f>+I136</f>
        <v>1000</v>
      </c>
      <c r="J135" s="227"/>
      <c r="K135" s="227"/>
      <c r="L135" s="227"/>
      <c r="M135" s="227"/>
      <c r="N135" s="227"/>
      <c r="O135" s="227"/>
      <c r="P135" s="227"/>
      <c r="Q135" s="227"/>
      <c r="R135" s="227"/>
      <c r="S135" s="227"/>
      <c r="T135" s="227"/>
      <c r="U135" s="227"/>
      <c r="V135" s="227"/>
      <c r="W135" s="227"/>
      <c r="X135" s="227"/>
      <c r="Y135" s="227"/>
      <c r="Z135" s="227"/>
      <c r="AA135" s="227"/>
      <c r="AB135" s="227"/>
      <c r="AC135" s="227"/>
      <c r="AD135" s="227"/>
      <c r="AE135" s="227"/>
      <c r="AF135" s="227"/>
      <c r="AG135" s="227"/>
      <c r="AH135" s="227"/>
      <c r="AI135" s="227"/>
      <c r="AJ135" s="227"/>
      <c r="AK135" s="227"/>
      <c r="AL135" s="227"/>
    </row>
    <row r="136" spans="1:38">
      <c r="A136" s="57" t="s">
        <v>699</v>
      </c>
      <c r="B136" s="545" t="s">
        <v>700</v>
      </c>
      <c r="C136" s="100" t="s">
        <v>636</v>
      </c>
      <c r="D136" s="241"/>
      <c r="E136" s="612"/>
      <c r="F136" s="663"/>
      <c r="G136" s="100"/>
      <c r="H136" s="537">
        <f>H137</f>
        <v>1000</v>
      </c>
      <c r="I136" s="537">
        <f>I137</f>
        <v>1000</v>
      </c>
      <c r="AL136" s="1"/>
    </row>
    <row r="137" spans="1:38" s="1033" customFormat="1" ht="78.75">
      <c r="A137" s="1032" t="s">
        <v>31</v>
      </c>
      <c r="B137" s="555" t="s">
        <v>700</v>
      </c>
      <c r="C137" s="556" t="s">
        <v>636</v>
      </c>
      <c r="D137" s="797" t="s">
        <v>262</v>
      </c>
      <c r="E137" s="798" t="s">
        <v>357</v>
      </c>
      <c r="F137" s="783" t="s">
        <v>351</v>
      </c>
      <c r="G137" s="805"/>
      <c r="H137" s="784">
        <f>H138</f>
        <v>1000</v>
      </c>
      <c r="I137" s="784">
        <f>I138</f>
        <v>1000</v>
      </c>
    </row>
    <row r="138" spans="1:38" s="1042" customFormat="1" ht="94.5">
      <c r="A138" s="1041" t="s">
        <v>261</v>
      </c>
      <c r="B138" s="850" t="s">
        <v>700</v>
      </c>
      <c r="C138" s="858" t="s">
        <v>636</v>
      </c>
      <c r="D138" s="865" t="s">
        <v>263</v>
      </c>
      <c r="E138" s="1007" t="s">
        <v>357</v>
      </c>
      <c r="F138" s="1008" t="s">
        <v>351</v>
      </c>
      <c r="G138" s="1009"/>
      <c r="H138" s="573">
        <f>+H139</f>
        <v>1000</v>
      </c>
      <c r="I138" s="573">
        <f>+I139</f>
        <v>1000</v>
      </c>
    </row>
    <row r="139" spans="1:38" s="1044" customFormat="1" ht="31.5">
      <c r="A139" s="1043" t="s">
        <v>264</v>
      </c>
      <c r="B139" s="975" t="s">
        <v>700</v>
      </c>
      <c r="C139" s="976" t="s">
        <v>636</v>
      </c>
      <c r="D139" s="977" t="s">
        <v>263</v>
      </c>
      <c r="E139" s="978" t="s">
        <v>635</v>
      </c>
      <c r="F139" s="979" t="s">
        <v>351</v>
      </c>
      <c r="G139" s="975"/>
      <c r="H139" s="980">
        <f>+H140</f>
        <v>1000</v>
      </c>
      <c r="I139" s="980">
        <f>+I140</f>
        <v>1000</v>
      </c>
    </row>
    <row r="140" spans="1:38" s="1039" customFormat="1" ht="47.25">
      <c r="A140" s="1038" t="s">
        <v>265</v>
      </c>
      <c r="B140" s="905" t="s">
        <v>700</v>
      </c>
      <c r="C140" s="906" t="s">
        <v>636</v>
      </c>
      <c r="D140" s="567" t="s">
        <v>263</v>
      </c>
      <c r="E140" s="684" t="s">
        <v>635</v>
      </c>
      <c r="F140" s="568" t="s">
        <v>365</v>
      </c>
      <c r="G140" s="905"/>
      <c r="H140" s="561">
        <f>H141</f>
        <v>1000</v>
      </c>
      <c r="I140" s="561">
        <f>I141</f>
        <v>1000</v>
      </c>
    </row>
    <row r="141" spans="1:38">
      <c r="A141" s="601" t="s">
        <v>643</v>
      </c>
      <c r="B141" s="582" t="s">
        <v>700</v>
      </c>
      <c r="C141" s="583" t="s">
        <v>636</v>
      </c>
      <c r="D141" s="631" t="s">
        <v>263</v>
      </c>
      <c r="E141" s="693" t="s">
        <v>635</v>
      </c>
      <c r="F141" s="696" t="s">
        <v>365</v>
      </c>
      <c r="G141" s="16" t="s">
        <v>644</v>
      </c>
      <c r="H141" s="972">
        <f ca="1">+прил10!I142</f>
        <v>1000</v>
      </c>
      <c r="I141" s="972">
        <f ca="1">+прил10!J142</f>
        <v>1000</v>
      </c>
      <c r="AL141" s="1"/>
    </row>
    <row r="142" spans="1:38">
      <c r="B142" s="17"/>
      <c r="C142" s="365"/>
      <c r="D142" s="366"/>
      <c r="E142" s="365"/>
      <c r="F142" s="672"/>
      <c r="G142" s="17"/>
      <c r="H142" s="478"/>
      <c r="I142" s="478"/>
      <c r="AL142" s="1"/>
    </row>
    <row r="143" spans="1:38">
      <c r="B143" s="17"/>
      <c r="C143" s="365"/>
      <c r="D143" s="366"/>
      <c r="E143" s="365"/>
      <c r="F143" s="672"/>
      <c r="G143" s="17"/>
      <c r="H143" s="478"/>
      <c r="I143" s="478"/>
      <c r="AL143" s="1"/>
    </row>
    <row r="144" spans="1:38">
      <c r="B144" s="22"/>
      <c r="C144" s="23"/>
      <c r="D144" s="10"/>
      <c r="F144" s="673"/>
      <c r="G144" s="22"/>
      <c r="I144" s="25"/>
      <c r="AL144" s="1"/>
    </row>
    <row r="145" spans="2:38">
      <c r="B145" s="22"/>
      <c r="C145" s="23"/>
      <c r="D145" s="10"/>
      <c r="F145" s="673"/>
      <c r="G145" s="22"/>
      <c r="I145" s="25"/>
      <c r="AL145" s="1"/>
    </row>
    <row r="146" spans="2:38">
      <c r="B146" s="22"/>
      <c r="C146" s="23"/>
      <c r="D146" s="10"/>
      <c r="F146" s="673"/>
      <c r="G146" s="22"/>
      <c r="I146" s="25"/>
      <c r="AL146" s="1"/>
    </row>
    <row r="147" spans="2:38">
      <c r="B147" s="22"/>
      <c r="C147" s="23"/>
      <c r="D147" s="10"/>
      <c r="F147" s="673"/>
      <c r="G147" s="22"/>
      <c r="I147" s="25"/>
      <c r="AL147" s="1"/>
    </row>
    <row r="148" spans="2:38">
      <c r="B148" s="22"/>
      <c r="C148" s="23"/>
      <c r="D148" s="10"/>
      <c r="F148" s="673"/>
      <c r="G148" s="22"/>
      <c r="I148" s="25"/>
      <c r="AL148" s="1"/>
    </row>
    <row r="149" spans="2:38">
      <c r="B149" s="22"/>
      <c r="C149" s="23"/>
      <c r="D149" s="10"/>
      <c r="F149" s="673"/>
      <c r="G149" s="22"/>
      <c r="I149" s="25"/>
      <c r="AL149" s="1"/>
    </row>
    <row r="150" spans="2:38">
      <c r="B150" s="22"/>
      <c r="C150" s="23"/>
      <c r="D150" s="10"/>
      <c r="F150" s="673"/>
      <c r="G150" s="22"/>
      <c r="I150" s="25"/>
      <c r="AL150" s="1"/>
    </row>
    <row r="151" spans="2:38">
      <c r="B151" s="22"/>
      <c r="C151" s="23"/>
      <c r="D151" s="10"/>
      <c r="F151" s="673"/>
      <c r="G151" s="22"/>
      <c r="I151" s="25"/>
      <c r="AL151" s="1"/>
    </row>
    <row r="152" spans="2:38">
      <c r="B152" s="22"/>
      <c r="C152" s="23"/>
      <c r="D152" s="10"/>
      <c r="F152" s="673"/>
      <c r="G152" s="22"/>
      <c r="I152" s="25"/>
      <c r="AL152" s="1"/>
    </row>
    <row r="153" spans="2:38">
      <c r="B153" s="22"/>
      <c r="C153" s="23"/>
      <c r="D153" s="10"/>
      <c r="F153" s="673"/>
      <c r="G153" s="22"/>
      <c r="I153" s="25"/>
      <c r="AL153" s="1"/>
    </row>
    <row r="154" spans="2:38">
      <c r="B154" s="22"/>
      <c r="C154" s="23"/>
      <c r="D154" s="10"/>
      <c r="F154" s="673"/>
      <c r="G154" s="22"/>
      <c r="I154" s="25"/>
      <c r="AL154" s="1"/>
    </row>
    <row r="155" spans="2:38">
      <c r="B155" s="22"/>
      <c r="C155" s="23"/>
      <c r="D155" s="10"/>
      <c r="F155" s="673"/>
      <c r="G155" s="22"/>
      <c r="I155" s="25"/>
      <c r="AL155" s="1"/>
    </row>
    <row r="156" spans="2:38">
      <c r="B156" s="22"/>
      <c r="C156" s="23"/>
      <c r="D156" s="10"/>
      <c r="F156" s="673"/>
      <c r="G156" s="22"/>
      <c r="I156" s="25"/>
      <c r="AL156" s="1"/>
    </row>
    <row r="157" spans="2:38">
      <c r="B157" s="22"/>
      <c r="C157" s="23"/>
      <c r="D157" s="10"/>
      <c r="F157" s="673"/>
      <c r="G157" s="22"/>
      <c r="I157" s="25"/>
      <c r="AL157" s="1"/>
    </row>
    <row r="158" spans="2:38">
      <c r="B158" s="22"/>
      <c r="C158" s="23"/>
      <c r="D158" s="10"/>
      <c r="F158" s="673"/>
      <c r="G158" s="22"/>
      <c r="I158" s="25"/>
      <c r="AL158" s="1"/>
    </row>
    <row r="159" spans="2:38">
      <c r="B159" s="22"/>
      <c r="C159" s="23"/>
      <c r="D159" s="10"/>
      <c r="F159" s="673"/>
      <c r="G159" s="22"/>
      <c r="I159" s="25"/>
      <c r="AL159" s="1"/>
    </row>
    <row r="160" spans="2:38">
      <c r="B160" s="22"/>
      <c r="C160" s="23"/>
      <c r="D160" s="10"/>
      <c r="F160" s="673"/>
      <c r="G160" s="22"/>
      <c r="I160" s="25"/>
      <c r="AL160" s="1"/>
    </row>
    <row r="161" spans="2:38">
      <c r="B161" s="22"/>
      <c r="C161" s="23"/>
      <c r="D161" s="10"/>
      <c r="F161" s="673"/>
      <c r="G161" s="22"/>
      <c r="I161" s="25"/>
      <c r="AL161" s="1"/>
    </row>
    <row r="162" spans="2:38">
      <c r="B162" s="22"/>
      <c r="C162" s="23"/>
      <c r="D162" s="10"/>
      <c r="F162" s="673"/>
      <c r="G162" s="22"/>
      <c r="I162" s="25"/>
      <c r="AL162" s="1"/>
    </row>
    <row r="163" spans="2:38">
      <c r="B163" s="22"/>
      <c r="C163" s="23"/>
      <c r="D163" s="10"/>
      <c r="F163" s="673"/>
      <c r="G163" s="22"/>
      <c r="I163" s="25"/>
      <c r="AL163" s="1"/>
    </row>
    <row r="164" spans="2:38">
      <c r="B164" s="22"/>
      <c r="C164" s="23"/>
      <c r="D164" s="10"/>
      <c r="F164" s="673"/>
      <c r="G164" s="22"/>
      <c r="I164" s="25"/>
      <c r="AL164" s="1"/>
    </row>
    <row r="165" spans="2:38">
      <c r="B165" s="22"/>
      <c r="C165" s="23"/>
      <c r="D165" s="10"/>
      <c r="F165" s="673"/>
      <c r="G165" s="22"/>
      <c r="I165" s="25"/>
      <c r="AL165" s="1"/>
    </row>
    <row r="166" spans="2:38">
      <c r="B166" s="22"/>
      <c r="C166" s="23"/>
      <c r="D166" s="10"/>
      <c r="F166" s="673"/>
      <c r="G166" s="22"/>
      <c r="I166" s="25"/>
      <c r="AL166" s="1"/>
    </row>
    <row r="167" spans="2:38">
      <c r="B167" s="22"/>
      <c r="C167" s="23"/>
      <c r="D167" s="10"/>
      <c r="F167" s="673"/>
      <c r="G167" s="22"/>
      <c r="I167" s="25"/>
      <c r="AL167" s="1"/>
    </row>
    <row r="168" spans="2:38">
      <c r="B168" s="22"/>
      <c r="C168" s="23"/>
      <c r="D168" s="10"/>
      <c r="F168" s="673"/>
      <c r="G168" s="22"/>
      <c r="I168" s="25"/>
      <c r="AL168" s="1"/>
    </row>
    <row r="169" spans="2:38">
      <c r="B169" s="22"/>
      <c r="C169" s="23"/>
      <c r="D169" s="10"/>
      <c r="F169" s="673"/>
      <c r="G169" s="22"/>
      <c r="I169" s="25"/>
      <c r="AL169" s="1"/>
    </row>
  </sheetData>
  <autoFilter ref="A9:I141">
    <filterColumn colId="7">
      <filters>
        <filter val="1 000,00"/>
        <filter val="1 139 542,00"/>
        <filter val="1 500,00"/>
        <filter val="10 678,00"/>
        <filter val="117 180,00"/>
        <filter val="13 630,40"/>
        <filter val="133 960,00"/>
        <filter val="135 705,00"/>
        <filter val="14 295,00"/>
        <filter val="157 205,00"/>
        <filter val="21 500,00"/>
        <filter val="26 234,00"/>
        <filter val="3 000,00"/>
        <filter val="353 353,00"/>
        <filter val="36 000,00"/>
        <filter val="4 295,00"/>
        <filter val="40 953,00"/>
        <filter val="42 670,00"/>
        <filter val="44 384,00"/>
        <filter val="446 000,00"/>
        <filter val="55 248,00"/>
        <filter val="59 543,00"/>
        <filter val="6 000,00"/>
        <filter val="6 670,00"/>
        <filter val="603 205,00"/>
        <filter val="7 500,00"/>
        <filter val="76 557,60"/>
        <filter val="90 188,00"/>
      </filters>
    </filterColumn>
  </autoFilter>
  <mergeCells count="8">
    <mergeCell ref="A1:I1"/>
    <mergeCell ref="A5:I5"/>
    <mergeCell ref="H8:I8"/>
    <mergeCell ref="A7:I7"/>
    <mergeCell ref="A2:I2"/>
    <mergeCell ref="A3:I3"/>
    <mergeCell ref="A4:I4"/>
    <mergeCell ref="A6:I6"/>
  </mergeCells>
  <phoneticPr fontId="20" type="noConversion"/>
  <pageMargins left="0.7" right="0.2" top="0.4" bottom="0.31" header="0.3" footer="0.23"/>
  <pageSetup paperSize="9" scale="49" fitToHeight="6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1">
    <tabColor rgb="FFFF0000"/>
    <pageSetUpPr fitToPage="1"/>
  </sheetPr>
  <dimension ref="A1:IN203"/>
  <sheetViews>
    <sheetView view="pageBreakPreview" topLeftCell="A156" zoomScale="62" zoomScaleNormal="70" zoomScaleSheetLayoutView="62" workbookViewId="0">
      <selection activeCell="C160" sqref="C160"/>
    </sheetView>
  </sheetViews>
  <sheetFormatPr defaultRowHeight="18.75"/>
  <cols>
    <col min="1" max="1" width="126.28515625" style="12" customWidth="1"/>
    <col min="2" max="2" width="9.85546875" style="22" customWidth="1"/>
    <col min="3" max="3" width="8.7109375" style="22" customWidth="1"/>
    <col min="4" max="4" width="9.140625" style="23"/>
    <col min="5" max="5" width="9.140625" style="10"/>
    <col min="6" max="6" width="7" style="686" customWidth="1"/>
    <col min="7" max="7" width="11" style="673" customWidth="1"/>
    <col min="8" max="8" width="9.140625" style="22"/>
    <col min="9" max="9" width="18" style="25" customWidth="1"/>
    <col min="10" max="10" width="16.42578125" style="1" bestFit="1" customWidth="1"/>
    <col min="11" max="11" width="16.140625" style="1" customWidth="1"/>
    <col min="12" max="12" width="14.28515625" style="1" bestFit="1" customWidth="1"/>
    <col min="13" max="37" width="9.140625" style="1"/>
  </cols>
  <sheetData>
    <row r="1" spans="1:37" s="372" customFormat="1" ht="15.75">
      <c r="A1" s="1259" t="s">
        <v>152</v>
      </c>
      <c r="B1" s="1227"/>
      <c r="C1" s="1227"/>
      <c r="D1" s="1227"/>
      <c r="E1" s="1227"/>
      <c r="F1" s="1227"/>
      <c r="G1" s="1227"/>
      <c r="H1" s="1227"/>
      <c r="I1" s="1227"/>
    </row>
    <row r="2" spans="1:37" s="372" customFormat="1" ht="15.75">
      <c r="A2" s="1259" t="s">
        <v>266</v>
      </c>
      <c r="B2" s="1227"/>
      <c r="C2" s="1227"/>
      <c r="D2" s="1227"/>
      <c r="E2" s="1227"/>
      <c r="F2" s="1227"/>
      <c r="G2" s="1227"/>
      <c r="H2" s="1227"/>
      <c r="I2" s="1227"/>
    </row>
    <row r="3" spans="1:37" s="372" customFormat="1" ht="15.75">
      <c r="A3" s="1259" t="s">
        <v>127</v>
      </c>
      <c r="B3" s="1227"/>
      <c r="C3" s="1227"/>
      <c r="D3" s="1227"/>
      <c r="E3" s="1227"/>
      <c r="F3" s="1227"/>
      <c r="G3" s="1227"/>
      <c r="H3" s="1227"/>
      <c r="I3" s="1227"/>
    </row>
    <row r="4" spans="1:37" s="373" customFormat="1" ht="16.5">
      <c r="A4" s="1269" t="s">
        <v>267</v>
      </c>
      <c r="B4" s="1235"/>
      <c r="C4" s="1235"/>
      <c r="D4" s="1235"/>
      <c r="E4" s="1235"/>
      <c r="F4" s="1235"/>
      <c r="G4" s="1235"/>
      <c r="H4" s="1235"/>
      <c r="I4" s="1235"/>
    </row>
    <row r="5" spans="1:37" s="373" customFormat="1" ht="16.5">
      <c r="A5" s="1269" t="s">
        <v>126</v>
      </c>
      <c r="B5" s="1235"/>
      <c r="C5" s="1235"/>
      <c r="D5" s="1235"/>
      <c r="E5" s="1235"/>
      <c r="F5" s="1235"/>
      <c r="G5" s="1235"/>
      <c r="H5" s="1235"/>
      <c r="I5" s="1235"/>
    </row>
    <row r="6" spans="1:37" s="373" customFormat="1">
      <c r="A6" s="1269"/>
      <c r="B6" s="1235"/>
      <c r="C6" s="1235"/>
      <c r="D6" s="1235"/>
      <c r="E6" s="1235"/>
      <c r="F6" s="1235"/>
      <c r="G6" s="1235"/>
      <c r="H6" s="1235"/>
      <c r="I6" s="1235"/>
    </row>
    <row r="7" spans="1:37" s="373" customFormat="1">
      <c r="A7" s="1263" t="s">
        <v>337</v>
      </c>
      <c r="B7" s="1263"/>
      <c r="C7" s="1263"/>
      <c r="D7" s="1263"/>
      <c r="E7" s="1263"/>
      <c r="F7" s="1263"/>
      <c r="G7" s="1264"/>
      <c r="H7" s="1263"/>
      <c r="I7" s="1263"/>
    </row>
    <row r="8" spans="1:37" s="8" customFormat="1" ht="18">
      <c r="A8" s="580"/>
      <c r="B8" s="581"/>
      <c r="C8" s="581"/>
      <c r="D8" s="581"/>
      <c r="E8" s="581"/>
      <c r="F8" s="674"/>
      <c r="G8" s="658"/>
      <c r="H8" s="380"/>
      <c r="I8" s="531" t="s">
        <v>146</v>
      </c>
    </row>
    <row r="9" spans="1:37" s="54" customFormat="1" ht="37.5">
      <c r="A9" s="18" t="s">
        <v>705</v>
      </c>
      <c r="B9" s="454" t="s">
        <v>633</v>
      </c>
      <c r="C9" s="19" t="s">
        <v>629</v>
      </c>
      <c r="D9" s="48" t="s">
        <v>630</v>
      </c>
      <c r="E9" s="532"/>
      <c r="F9" s="675" t="s">
        <v>704</v>
      </c>
      <c r="G9" s="659"/>
      <c r="H9" s="588" t="s">
        <v>631</v>
      </c>
      <c r="I9" s="477" t="s">
        <v>384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</row>
    <row r="10" spans="1:37" s="228" customFormat="1">
      <c r="A10" s="220" t="s">
        <v>638</v>
      </c>
      <c r="B10" s="225"/>
      <c r="C10" s="225"/>
      <c r="D10" s="222"/>
      <c r="E10" s="223"/>
      <c r="F10" s="610"/>
      <c r="G10" s="660"/>
      <c r="H10" s="225"/>
      <c r="I10" s="449">
        <f>+I11</f>
        <v>1934760</v>
      </c>
      <c r="J10" s="488">
        <f ca="1">прил5!D14</f>
        <v>1934760</v>
      </c>
      <c r="K10" s="488">
        <f>+I10-J10</f>
        <v>0</v>
      </c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</row>
    <row r="11" spans="1:37" s="54" customFormat="1">
      <c r="A11" s="585" t="s">
        <v>522</v>
      </c>
      <c r="B11" s="586" t="s">
        <v>634</v>
      </c>
      <c r="C11" s="586"/>
      <c r="D11" s="587"/>
      <c r="E11" s="589"/>
      <c r="F11" s="676"/>
      <c r="G11" s="661"/>
      <c r="H11" s="590"/>
      <c r="I11" s="591">
        <f>+I12+I60+I67+I91+I117+I130+I157+I150</f>
        <v>1934760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</row>
    <row r="12" spans="1:37" s="228" customFormat="1">
      <c r="A12" s="111" t="s">
        <v>639</v>
      </c>
      <c r="B12" s="239" t="s">
        <v>634</v>
      </c>
      <c r="C12" s="239" t="s">
        <v>635</v>
      </c>
      <c r="D12" s="236"/>
      <c r="E12" s="237"/>
      <c r="F12" s="611"/>
      <c r="G12" s="662"/>
      <c r="H12" s="239"/>
      <c r="I12" s="534">
        <f>I13+I18+I24+I38+I33</f>
        <v>613485</v>
      </c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</row>
    <row r="13" spans="1:37" s="228" customFormat="1" ht="37.5">
      <c r="A13" s="57" t="s">
        <v>640</v>
      </c>
      <c r="B13" s="244" t="s">
        <v>634</v>
      </c>
      <c r="C13" s="244" t="s">
        <v>635</v>
      </c>
      <c r="D13" s="241" t="s">
        <v>636</v>
      </c>
      <c r="E13" s="241"/>
      <c r="F13" s="612"/>
      <c r="G13" s="663"/>
      <c r="H13" s="244"/>
      <c r="I13" s="537">
        <f>+I14</f>
        <v>187488</v>
      </c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</row>
    <row r="14" spans="1:37" s="772" customFormat="1">
      <c r="A14" s="767" t="s">
        <v>760</v>
      </c>
      <c r="B14" s="547" t="s">
        <v>634</v>
      </c>
      <c r="C14" s="547" t="s">
        <v>635</v>
      </c>
      <c r="D14" s="548" t="s">
        <v>636</v>
      </c>
      <c r="E14" s="768" t="s">
        <v>759</v>
      </c>
      <c r="F14" s="769" t="s">
        <v>357</v>
      </c>
      <c r="G14" s="770" t="s">
        <v>351</v>
      </c>
      <c r="H14" s="547"/>
      <c r="I14" s="771">
        <f>+I15</f>
        <v>187488</v>
      </c>
    </row>
    <row r="15" spans="1:37" s="813" customFormat="1">
      <c r="A15" s="806" t="s">
        <v>762</v>
      </c>
      <c r="B15" s="807" t="s">
        <v>634</v>
      </c>
      <c r="C15" s="807" t="s">
        <v>635</v>
      </c>
      <c r="D15" s="808" t="s">
        <v>636</v>
      </c>
      <c r="E15" s="809" t="s">
        <v>761</v>
      </c>
      <c r="F15" s="810" t="s">
        <v>357</v>
      </c>
      <c r="G15" s="811" t="s">
        <v>354</v>
      </c>
      <c r="H15" s="807"/>
      <c r="I15" s="812">
        <f>+I16</f>
        <v>187488</v>
      </c>
    </row>
    <row r="16" spans="1:37" s="924" customFormat="1" ht="19.5">
      <c r="A16" s="911" t="s">
        <v>716</v>
      </c>
      <c r="B16" s="912" t="s">
        <v>634</v>
      </c>
      <c r="C16" s="912" t="s">
        <v>635</v>
      </c>
      <c r="D16" s="913" t="s">
        <v>636</v>
      </c>
      <c r="E16" s="942" t="s">
        <v>761</v>
      </c>
      <c r="F16" s="943" t="s">
        <v>357</v>
      </c>
      <c r="G16" s="944" t="s">
        <v>355</v>
      </c>
      <c r="H16" s="912"/>
      <c r="I16" s="917">
        <f>+I17</f>
        <v>187488</v>
      </c>
    </row>
    <row r="17" spans="1:37" s="255" customFormat="1" ht="56.25">
      <c r="A17" s="31" t="s">
        <v>642</v>
      </c>
      <c r="B17" s="443" t="s">
        <v>634</v>
      </c>
      <c r="C17" s="443" t="s">
        <v>635</v>
      </c>
      <c r="D17" s="259" t="s">
        <v>636</v>
      </c>
      <c r="E17" s="6" t="s">
        <v>761</v>
      </c>
      <c r="F17" s="677" t="s">
        <v>357</v>
      </c>
      <c r="G17" s="664" t="s">
        <v>355</v>
      </c>
      <c r="H17" s="260" t="s">
        <v>637</v>
      </c>
      <c r="I17" s="450">
        <v>187488</v>
      </c>
      <c r="J17" s="254"/>
      <c r="K17" s="592"/>
      <c r="L17" s="592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</row>
    <row r="18" spans="1:37" s="255" customFormat="1" ht="37.5">
      <c r="A18" s="57" t="s">
        <v>652</v>
      </c>
      <c r="B18" s="244" t="s">
        <v>634</v>
      </c>
      <c r="C18" s="244" t="s">
        <v>635</v>
      </c>
      <c r="D18" s="240" t="s">
        <v>641</v>
      </c>
      <c r="E18" s="241"/>
      <c r="F18" s="612"/>
      <c r="G18" s="663"/>
      <c r="H18" s="240"/>
      <c r="I18" s="537">
        <f>+I19</f>
        <v>214336</v>
      </c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</row>
    <row r="19" spans="1:37" s="776" customFormat="1" ht="19.5">
      <c r="A19" s="767" t="s">
        <v>764</v>
      </c>
      <c r="B19" s="547" t="s">
        <v>634</v>
      </c>
      <c r="C19" s="547" t="s">
        <v>635</v>
      </c>
      <c r="D19" s="548" t="s">
        <v>641</v>
      </c>
      <c r="E19" s="773" t="s">
        <v>763</v>
      </c>
      <c r="F19" s="774" t="s">
        <v>357</v>
      </c>
      <c r="G19" s="775" t="s">
        <v>351</v>
      </c>
      <c r="H19" s="547"/>
      <c r="I19" s="771">
        <f>+I20</f>
        <v>214336</v>
      </c>
    </row>
    <row r="20" spans="1:37" s="814" customFormat="1" ht="19.5">
      <c r="A20" s="806" t="s">
        <v>766</v>
      </c>
      <c r="B20" s="807" t="s">
        <v>634</v>
      </c>
      <c r="C20" s="807" t="s">
        <v>635</v>
      </c>
      <c r="D20" s="808" t="s">
        <v>641</v>
      </c>
      <c r="E20" s="809" t="s">
        <v>765</v>
      </c>
      <c r="F20" s="810" t="s">
        <v>357</v>
      </c>
      <c r="G20" s="811" t="s">
        <v>351</v>
      </c>
      <c r="H20" s="807"/>
      <c r="I20" s="812">
        <f>+I21</f>
        <v>214336</v>
      </c>
    </row>
    <row r="21" spans="1:37" s="924" customFormat="1" ht="19.5">
      <c r="A21" s="911" t="s">
        <v>716</v>
      </c>
      <c r="B21" s="912" t="s">
        <v>634</v>
      </c>
      <c r="C21" s="912" t="s">
        <v>635</v>
      </c>
      <c r="D21" s="913" t="s">
        <v>641</v>
      </c>
      <c r="E21" s="942" t="s">
        <v>765</v>
      </c>
      <c r="F21" s="943" t="s">
        <v>357</v>
      </c>
      <c r="G21" s="944" t="s">
        <v>355</v>
      </c>
      <c r="H21" s="912"/>
      <c r="I21" s="917">
        <f>SUM(I22:I23)</f>
        <v>214336</v>
      </c>
    </row>
    <row r="22" spans="1:37" s="254" customFormat="1" ht="56.25">
      <c r="A22" s="31" t="s">
        <v>642</v>
      </c>
      <c r="B22" s="443" t="s">
        <v>634</v>
      </c>
      <c r="C22" s="443" t="s">
        <v>635</v>
      </c>
      <c r="D22" s="259" t="s">
        <v>641</v>
      </c>
      <c r="E22" s="6" t="s">
        <v>765</v>
      </c>
      <c r="F22" s="677" t="s">
        <v>357</v>
      </c>
      <c r="G22" s="665" t="s">
        <v>355</v>
      </c>
      <c r="H22" s="260" t="s">
        <v>637</v>
      </c>
      <c r="I22" s="450">
        <v>214336</v>
      </c>
    </row>
    <row r="23" spans="1:37" s="254" customFormat="1" ht="19.5" hidden="1">
      <c r="A23" s="115" t="s">
        <v>527</v>
      </c>
      <c r="B23" s="443" t="s">
        <v>634</v>
      </c>
      <c r="C23" s="443" t="s">
        <v>635</v>
      </c>
      <c r="D23" s="259" t="s">
        <v>641</v>
      </c>
      <c r="E23" s="6" t="s">
        <v>765</v>
      </c>
      <c r="F23" s="677" t="s">
        <v>357</v>
      </c>
      <c r="G23" s="665" t="s">
        <v>355</v>
      </c>
      <c r="H23" s="260" t="s">
        <v>644</v>
      </c>
      <c r="I23" s="450"/>
    </row>
    <row r="24" spans="1:37" s="254" customFormat="1" ht="37.5">
      <c r="A24" s="58" t="s">
        <v>653</v>
      </c>
      <c r="B24" s="263" t="s">
        <v>634</v>
      </c>
      <c r="C24" s="263" t="s">
        <v>635</v>
      </c>
      <c r="D24" s="126" t="s">
        <v>647</v>
      </c>
      <c r="E24" s="126"/>
      <c r="F24" s="613"/>
      <c r="G24" s="262"/>
      <c r="H24" s="263"/>
      <c r="I24" s="538">
        <f>+I25+I29</f>
        <v>42670</v>
      </c>
    </row>
    <row r="25" spans="1:37" s="776" customFormat="1" ht="19.5">
      <c r="A25" s="767" t="s">
        <v>768</v>
      </c>
      <c r="B25" s="547" t="s">
        <v>634</v>
      </c>
      <c r="C25" s="547" t="s">
        <v>635</v>
      </c>
      <c r="D25" s="548" t="s">
        <v>647</v>
      </c>
      <c r="E25" s="773" t="s">
        <v>767</v>
      </c>
      <c r="F25" s="774" t="s">
        <v>357</v>
      </c>
      <c r="G25" s="775" t="s">
        <v>351</v>
      </c>
      <c r="H25" s="547"/>
      <c r="I25" s="771">
        <f>+I26</f>
        <v>36000</v>
      </c>
    </row>
    <row r="26" spans="1:37" s="814" customFormat="1" ht="19.5">
      <c r="A26" s="806" t="s">
        <v>774</v>
      </c>
      <c r="B26" s="807" t="s">
        <v>634</v>
      </c>
      <c r="C26" s="807" t="s">
        <v>635</v>
      </c>
      <c r="D26" s="808" t="s">
        <v>647</v>
      </c>
      <c r="E26" s="809" t="s">
        <v>773</v>
      </c>
      <c r="F26" s="810" t="s">
        <v>357</v>
      </c>
      <c r="G26" s="811" t="s">
        <v>354</v>
      </c>
      <c r="H26" s="807"/>
      <c r="I26" s="812">
        <f>+I27</f>
        <v>36000</v>
      </c>
    </row>
    <row r="27" spans="1:37" s="924" customFormat="1" ht="37.5">
      <c r="A27" s="938" t="s">
        <v>171</v>
      </c>
      <c r="B27" s="912" t="s">
        <v>634</v>
      </c>
      <c r="C27" s="912" t="s">
        <v>635</v>
      </c>
      <c r="D27" s="913" t="s">
        <v>647</v>
      </c>
      <c r="E27" s="939" t="s">
        <v>773</v>
      </c>
      <c r="F27" s="940" t="s">
        <v>357</v>
      </c>
      <c r="G27" s="941" t="s">
        <v>366</v>
      </c>
      <c r="H27" s="912"/>
      <c r="I27" s="917">
        <f>I28</f>
        <v>36000</v>
      </c>
    </row>
    <row r="28" spans="1:37" s="254" customFormat="1" ht="19.5">
      <c r="A28" s="448" t="s">
        <v>648</v>
      </c>
      <c r="B28" s="443" t="s">
        <v>634</v>
      </c>
      <c r="C28" s="443" t="s">
        <v>635</v>
      </c>
      <c r="D28" s="16" t="s">
        <v>647</v>
      </c>
      <c r="E28" s="39" t="s">
        <v>773</v>
      </c>
      <c r="F28" s="678" t="s">
        <v>357</v>
      </c>
      <c r="G28" s="666" t="s">
        <v>366</v>
      </c>
      <c r="H28" s="16" t="s">
        <v>649</v>
      </c>
      <c r="I28" s="450">
        <v>36000</v>
      </c>
    </row>
    <row r="29" spans="1:37" s="776" customFormat="1" ht="19.5">
      <c r="A29" s="777" t="s">
        <v>50</v>
      </c>
      <c r="B29" s="549" t="s">
        <v>634</v>
      </c>
      <c r="C29" s="549" t="s">
        <v>635</v>
      </c>
      <c r="D29" s="550" t="s">
        <v>647</v>
      </c>
      <c r="E29" s="778" t="s">
        <v>49</v>
      </c>
      <c r="F29" s="779" t="s">
        <v>357</v>
      </c>
      <c r="G29" s="780" t="s">
        <v>351</v>
      </c>
      <c r="H29" s="781"/>
      <c r="I29" s="782">
        <f>+I30</f>
        <v>6670</v>
      </c>
    </row>
    <row r="30" spans="1:37" s="814" customFormat="1" ht="19.5">
      <c r="A30" s="66" t="s">
        <v>52</v>
      </c>
      <c r="B30" s="275" t="s">
        <v>634</v>
      </c>
      <c r="C30" s="275" t="s">
        <v>635</v>
      </c>
      <c r="D30" s="815" t="s">
        <v>647</v>
      </c>
      <c r="E30" s="816" t="s">
        <v>51</v>
      </c>
      <c r="F30" s="817" t="s">
        <v>357</v>
      </c>
      <c r="G30" s="818" t="s">
        <v>354</v>
      </c>
      <c r="H30" s="108"/>
      <c r="I30" s="819">
        <f>+I31</f>
        <v>6670</v>
      </c>
    </row>
    <row r="31" spans="1:37" s="924" customFormat="1" ht="37.5">
      <c r="A31" s="935" t="s">
        <v>525</v>
      </c>
      <c r="B31" s="345" t="s">
        <v>634</v>
      </c>
      <c r="C31" s="345" t="s">
        <v>635</v>
      </c>
      <c r="D31" s="908" t="s">
        <v>647</v>
      </c>
      <c r="E31" s="914" t="s">
        <v>51</v>
      </c>
      <c r="F31" s="915" t="s">
        <v>357</v>
      </c>
      <c r="G31" s="936" t="s">
        <v>367</v>
      </c>
      <c r="H31" s="566"/>
      <c r="I31" s="937">
        <f>+I32</f>
        <v>6670</v>
      </c>
    </row>
    <row r="32" spans="1:37" s="254" customFormat="1" ht="19.5">
      <c r="A32" s="31" t="s">
        <v>648</v>
      </c>
      <c r="B32" s="443" t="s">
        <v>634</v>
      </c>
      <c r="C32" s="443" t="s">
        <v>635</v>
      </c>
      <c r="D32" s="259" t="s">
        <v>647</v>
      </c>
      <c r="E32" s="154" t="s">
        <v>51</v>
      </c>
      <c r="F32" s="679" t="s">
        <v>357</v>
      </c>
      <c r="G32" s="667" t="s">
        <v>367</v>
      </c>
      <c r="H32" s="349" t="s">
        <v>649</v>
      </c>
      <c r="I32" s="451">
        <v>6670</v>
      </c>
    </row>
    <row r="33" spans="1:248" s="254" customFormat="1" ht="19.5">
      <c r="A33" s="58" t="s">
        <v>650</v>
      </c>
      <c r="B33" s="263" t="s">
        <v>634</v>
      </c>
      <c r="C33" s="263" t="s">
        <v>635</v>
      </c>
      <c r="D33" s="126" t="s">
        <v>651</v>
      </c>
      <c r="E33" s="126"/>
      <c r="F33" s="613"/>
      <c r="G33" s="262"/>
      <c r="H33" s="263"/>
      <c r="I33" s="538">
        <f>I34</f>
        <v>40000</v>
      </c>
    </row>
    <row r="34" spans="1:248" s="254" customFormat="1" ht="19.5">
      <c r="A34" s="767" t="s">
        <v>108</v>
      </c>
      <c r="B34" s="547" t="s">
        <v>634</v>
      </c>
      <c r="C34" s="547" t="s">
        <v>635</v>
      </c>
      <c r="D34" s="548" t="s">
        <v>651</v>
      </c>
      <c r="E34" s="773" t="s">
        <v>767</v>
      </c>
      <c r="F34" s="774" t="s">
        <v>357</v>
      </c>
      <c r="G34" s="775" t="s">
        <v>351</v>
      </c>
      <c r="H34" s="547"/>
      <c r="I34" s="771">
        <f>+I35</f>
        <v>40000</v>
      </c>
    </row>
    <row r="35" spans="1:248" s="254" customFormat="1" ht="19.5">
      <c r="A35" s="806" t="s">
        <v>109</v>
      </c>
      <c r="B35" s="807" t="s">
        <v>634</v>
      </c>
      <c r="C35" s="807" t="s">
        <v>635</v>
      </c>
      <c r="D35" s="808" t="s">
        <v>651</v>
      </c>
      <c r="E35" s="809" t="s">
        <v>773</v>
      </c>
      <c r="F35" s="810" t="s">
        <v>357</v>
      </c>
      <c r="G35" s="811" t="s">
        <v>354</v>
      </c>
      <c r="H35" s="807"/>
      <c r="I35" s="812">
        <f>+I36</f>
        <v>40000</v>
      </c>
    </row>
    <row r="36" spans="1:248" s="254" customFormat="1" ht="19.5">
      <c r="A36" s="938" t="s">
        <v>58</v>
      </c>
      <c r="B36" s="912" t="s">
        <v>634</v>
      </c>
      <c r="C36" s="912" t="s">
        <v>635</v>
      </c>
      <c r="D36" s="913" t="s">
        <v>651</v>
      </c>
      <c r="E36" s="939" t="s">
        <v>773</v>
      </c>
      <c r="F36" s="940" t="s">
        <v>357</v>
      </c>
      <c r="G36" s="941" t="s">
        <v>113</v>
      </c>
      <c r="H36" s="912"/>
      <c r="I36" s="917">
        <f>I37</f>
        <v>40000</v>
      </c>
    </row>
    <row r="37" spans="1:248" s="254" customFormat="1" ht="19.5">
      <c r="A37" s="448" t="s">
        <v>110</v>
      </c>
      <c r="B37" s="443" t="s">
        <v>634</v>
      </c>
      <c r="C37" s="443" t="s">
        <v>635</v>
      </c>
      <c r="D37" s="16" t="s">
        <v>651</v>
      </c>
      <c r="E37" s="39" t="s">
        <v>773</v>
      </c>
      <c r="F37" s="678" t="s">
        <v>357</v>
      </c>
      <c r="G37" s="666" t="s">
        <v>113</v>
      </c>
      <c r="H37" s="16" t="s">
        <v>112</v>
      </c>
      <c r="I37" s="450">
        <v>40000</v>
      </c>
    </row>
    <row r="38" spans="1:248" s="254" customFormat="1" ht="19.5">
      <c r="A38" s="57" t="s">
        <v>656</v>
      </c>
      <c r="B38" s="244" t="s">
        <v>634</v>
      </c>
      <c r="C38" s="244" t="s">
        <v>635</v>
      </c>
      <c r="D38" s="241" t="s">
        <v>657</v>
      </c>
      <c r="E38" s="241"/>
      <c r="F38" s="612"/>
      <c r="G38" s="663"/>
      <c r="H38" s="244"/>
      <c r="I38" s="537">
        <f>I39+I44+I49+I55</f>
        <v>128991</v>
      </c>
    </row>
    <row r="39" spans="1:248" s="835" customFormat="1" ht="56.25" hidden="1">
      <c r="A39" s="87" t="s">
        <v>268</v>
      </c>
      <c r="B39" s="280" t="s">
        <v>634</v>
      </c>
      <c r="C39" s="280" t="s">
        <v>635</v>
      </c>
      <c r="D39" s="279" t="s">
        <v>657</v>
      </c>
      <c r="E39" s="37" t="s">
        <v>658</v>
      </c>
      <c r="F39" s="952" t="s">
        <v>357</v>
      </c>
      <c r="G39" s="191" t="s">
        <v>351</v>
      </c>
      <c r="H39" s="280"/>
      <c r="I39" s="946">
        <f>+I40</f>
        <v>0</v>
      </c>
    </row>
    <row r="40" spans="1:248" s="823" customFormat="1" ht="75" hidden="1">
      <c r="A40" s="66" t="s">
        <v>269</v>
      </c>
      <c r="B40" s="275" t="s">
        <v>634</v>
      </c>
      <c r="C40" s="275" t="s">
        <v>635</v>
      </c>
      <c r="D40" s="815" t="s">
        <v>657</v>
      </c>
      <c r="E40" s="816" t="s">
        <v>720</v>
      </c>
      <c r="F40" s="817" t="s">
        <v>357</v>
      </c>
      <c r="G40" s="820" t="s">
        <v>351</v>
      </c>
      <c r="H40" s="821"/>
      <c r="I40" s="822">
        <f>+I41</f>
        <v>0</v>
      </c>
    </row>
    <row r="41" spans="1:248" s="902" customFormat="1" ht="37.5" hidden="1">
      <c r="A41" s="878" t="s">
        <v>270</v>
      </c>
      <c r="B41" s="871" t="s">
        <v>634</v>
      </c>
      <c r="C41" s="871" t="s">
        <v>635</v>
      </c>
      <c r="D41" s="872" t="s">
        <v>657</v>
      </c>
      <c r="E41" s="873" t="s">
        <v>720</v>
      </c>
      <c r="F41" s="874" t="s">
        <v>635</v>
      </c>
      <c r="G41" s="875" t="s">
        <v>351</v>
      </c>
      <c r="H41" s="903"/>
      <c r="I41" s="904">
        <f>I42</f>
        <v>0</v>
      </c>
    </row>
    <row r="42" spans="1:248" s="931" customFormat="1" hidden="1">
      <c r="A42" s="557" t="s">
        <v>721</v>
      </c>
      <c r="B42" s="932" t="s">
        <v>634</v>
      </c>
      <c r="C42" s="932" t="s">
        <v>635</v>
      </c>
      <c r="D42" s="933" t="s">
        <v>657</v>
      </c>
      <c r="E42" s="359" t="s">
        <v>720</v>
      </c>
      <c r="F42" s="928" t="s">
        <v>635</v>
      </c>
      <c r="G42" s="909" t="s">
        <v>471</v>
      </c>
      <c r="H42" s="932"/>
      <c r="I42" s="934">
        <f>I43</f>
        <v>0</v>
      </c>
    </row>
    <row r="43" spans="1:248" s="163" customFormat="1" hidden="1">
      <c r="A43" s="115" t="s">
        <v>527</v>
      </c>
      <c r="B43" s="480" t="s">
        <v>634</v>
      </c>
      <c r="C43" s="480" t="s">
        <v>635</v>
      </c>
      <c r="D43" s="20" t="s">
        <v>657</v>
      </c>
      <c r="E43" s="154" t="s">
        <v>720</v>
      </c>
      <c r="F43" s="679" t="s">
        <v>635</v>
      </c>
      <c r="G43" s="455" t="s">
        <v>471</v>
      </c>
      <c r="H43" s="20" t="s">
        <v>644</v>
      </c>
      <c r="I43" s="452"/>
    </row>
    <row r="44" spans="1:248" s="785" customFormat="1" ht="37.5">
      <c r="A44" s="777" t="s">
        <v>255</v>
      </c>
      <c r="B44" s="549" t="s">
        <v>634</v>
      </c>
      <c r="C44" s="549" t="s">
        <v>635</v>
      </c>
      <c r="D44" s="550" t="s">
        <v>657</v>
      </c>
      <c r="E44" s="768" t="s">
        <v>49</v>
      </c>
      <c r="F44" s="769" t="s">
        <v>357</v>
      </c>
      <c r="G44" s="783" t="s">
        <v>354</v>
      </c>
      <c r="H44" s="549"/>
      <c r="I44" s="784">
        <f>+I45</f>
        <v>4295</v>
      </c>
    </row>
    <row r="45" spans="1:248" s="823" customFormat="1" ht="56.25">
      <c r="A45" s="66" t="s">
        <v>256</v>
      </c>
      <c r="B45" s="275" t="s">
        <v>634</v>
      </c>
      <c r="C45" s="275" t="s">
        <v>635</v>
      </c>
      <c r="D45" s="815" t="s">
        <v>657</v>
      </c>
      <c r="E45" s="824" t="s">
        <v>111</v>
      </c>
      <c r="F45" s="825" t="s">
        <v>357</v>
      </c>
      <c r="G45" s="826" t="s">
        <v>354</v>
      </c>
      <c r="H45" s="275"/>
      <c r="I45" s="827">
        <f>+I47</f>
        <v>4295</v>
      </c>
    </row>
    <row r="46" spans="1:248" s="902" customFormat="1" ht="37.5">
      <c r="A46" s="982" t="s">
        <v>142</v>
      </c>
      <c r="B46" s="871" t="s">
        <v>634</v>
      </c>
      <c r="C46" s="871" t="s">
        <v>635</v>
      </c>
      <c r="D46" s="872" t="s">
        <v>657</v>
      </c>
      <c r="E46" s="883" t="s">
        <v>733</v>
      </c>
      <c r="F46" s="884" t="s">
        <v>635</v>
      </c>
      <c r="G46" s="885" t="s">
        <v>351</v>
      </c>
      <c r="H46" s="871"/>
      <c r="I46" s="876">
        <f>I47</f>
        <v>4295</v>
      </c>
    </row>
    <row r="47" spans="1:248" s="931" customFormat="1">
      <c r="A47" s="911" t="s">
        <v>735</v>
      </c>
      <c r="B47" s="912" t="s">
        <v>634</v>
      </c>
      <c r="C47" s="912" t="s">
        <v>635</v>
      </c>
      <c r="D47" s="913" t="s">
        <v>657</v>
      </c>
      <c r="E47" s="359" t="s">
        <v>733</v>
      </c>
      <c r="F47" s="928" t="s">
        <v>635</v>
      </c>
      <c r="G47" s="909" t="s">
        <v>368</v>
      </c>
      <c r="H47" s="929"/>
      <c r="I47" s="930">
        <f>+I48</f>
        <v>4295</v>
      </c>
    </row>
    <row r="48" spans="1:248" s="254" customFormat="1" ht="19.5">
      <c r="A48" s="115" t="s">
        <v>527</v>
      </c>
      <c r="B48" s="443" t="s">
        <v>634</v>
      </c>
      <c r="C48" s="443" t="s">
        <v>635</v>
      </c>
      <c r="D48" s="16" t="s">
        <v>657</v>
      </c>
      <c r="E48" s="63" t="s">
        <v>733</v>
      </c>
      <c r="F48" s="680" t="s">
        <v>635</v>
      </c>
      <c r="G48" s="355" t="s">
        <v>356</v>
      </c>
      <c r="H48" s="16" t="s">
        <v>644</v>
      </c>
      <c r="I48" s="452">
        <v>4295</v>
      </c>
      <c r="J48" s="281"/>
      <c r="K48" s="281"/>
      <c r="L48" s="281"/>
      <c r="M48" s="281"/>
      <c r="N48" s="281"/>
      <c r="O48" s="281"/>
      <c r="P48" s="281"/>
      <c r="Q48" s="281"/>
      <c r="R48" s="281"/>
      <c r="S48" s="281"/>
      <c r="T48" s="281"/>
      <c r="U48" s="281"/>
      <c r="V48" s="281"/>
      <c r="W48" s="281"/>
      <c r="X48" s="281"/>
      <c r="Y48" s="281"/>
      <c r="Z48" s="281"/>
      <c r="AA48" s="281"/>
      <c r="AB48" s="281"/>
      <c r="AC48" s="281"/>
      <c r="AD48" s="281"/>
      <c r="AE48" s="281"/>
      <c r="AF48" s="281"/>
      <c r="AG48" s="281"/>
      <c r="AH48" s="281"/>
      <c r="AI48" s="281"/>
      <c r="AJ48" s="281"/>
      <c r="AK48" s="281"/>
      <c r="AL48" s="281"/>
      <c r="AM48" s="281"/>
      <c r="AN48" s="281"/>
      <c r="AO48" s="281"/>
      <c r="AP48" s="281"/>
      <c r="AQ48" s="281"/>
      <c r="AR48" s="281"/>
      <c r="AS48" s="281"/>
      <c r="AT48" s="281"/>
      <c r="AU48" s="281"/>
      <c r="AV48" s="281"/>
      <c r="AW48" s="281"/>
      <c r="AX48" s="281"/>
      <c r="AY48" s="281"/>
      <c r="AZ48" s="281"/>
      <c r="BA48" s="281"/>
      <c r="BB48" s="281"/>
      <c r="BC48" s="281"/>
      <c r="BD48" s="281"/>
      <c r="BE48" s="281"/>
      <c r="BF48" s="281"/>
      <c r="BG48" s="281"/>
      <c r="BH48" s="281"/>
      <c r="BI48" s="281"/>
      <c r="BJ48" s="281"/>
      <c r="BK48" s="281"/>
      <c r="BL48" s="281"/>
      <c r="BM48" s="281"/>
      <c r="BN48" s="281"/>
      <c r="BO48" s="281"/>
      <c r="BP48" s="281"/>
      <c r="BQ48" s="281"/>
      <c r="BR48" s="281"/>
      <c r="BS48" s="281"/>
      <c r="BT48" s="281"/>
      <c r="BU48" s="281"/>
      <c r="BV48" s="281"/>
      <c r="BW48" s="281"/>
      <c r="BX48" s="281"/>
      <c r="BY48" s="281"/>
      <c r="BZ48" s="281"/>
      <c r="CA48" s="281"/>
      <c r="CB48" s="281"/>
      <c r="CC48" s="281"/>
      <c r="CD48" s="281"/>
      <c r="CE48" s="281"/>
      <c r="CF48" s="281"/>
      <c r="CG48" s="281"/>
      <c r="CH48" s="281"/>
      <c r="CI48" s="281"/>
      <c r="CJ48" s="281"/>
      <c r="CK48" s="281"/>
      <c r="CL48" s="281"/>
      <c r="CM48" s="281"/>
      <c r="CN48" s="281"/>
      <c r="CO48" s="281"/>
      <c r="CP48" s="281"/>
      <c r="CQ48" s="281"/>
      <c r="CR48" s="281"/>
      <c r="CS48" s="281"/>
      <c r="CT48" s="281"/>
      <c r="CU48" s="281"/>
      <c r="CV48" s="281"/>
      <c r="CW48" s="281"/>
      <c r="CX48" s="281"/>
      <c r="CY48" s="281"/>
      <c r="CZ48" s="281"/>
      <c r="DA48" s="281"/>
      <c r="DB48" s="281"/>
      <c r="DC48" s="281"/>
      <c r="DD48" s="281"/>
      <c r="DE48" s="281"/>
      <c r="DF48" s="281"/>
      <c r="DG48" s="281"/>
      <c r="DH48" s="281"/>
      <c r="DI48" s="281"/>
      <c r="DJ48" s="281"/>
      <c r="DK48" s="281"/>
      <c r="DL48" s="281"/>
      <c r="DM48" s="281"/>
      <c r="DN48" s="281"/>
      <c r="DO48" s="281"/>
      <c r="DP48" s="281"/>
      <c r="DQ48" s="281"/>
      <c r="DR48" s="281"/>
      <c r="DS48" s="281"/>
      <c r="DT48" s="281"/>
      <c r="DU48" s="281"/>
      <c r="DV48" s="281"/>
      <c r="DW48" s="281"/>
      <c r="DX48" s="281"/>
      <c r="DY48" s="281"/>
      <c r="DZ48" s="281"/>
      <c r="EA48" s="281"/>
      <c r="EB48" s="281"/>
      <c r="EC48" s="281"/>
      <c r="ED48" s="281"/>
      <c r="EE48" s="281"/>
      <c r="EF48" s="281"/>
      <c r="EG48" s="281"/>
      <c r="EH48" s="281"/>
      <c r="EI48" s="281"/>
      <c r="EJ48" s="281"/>
      <c r="EK48" s="281"/>
      <c r="EL48" s="281"/>
      <c r="EM48" s="281"/>
      <c r="EN48" s="281"/>
      <c r="EO48" s="281"/>
      <c r="EP48" s="281"/>
      <c r="EQ48" s="281"/>
      <c r="ER48" s="281"/>
      <c r="ES48" s="281"/>
      <c r="ET48" s="281"/>
      <c r="EU48" s="281"/>
      <c r="EV48" s="281"/>
      <c r="EW48" s="281"/>
      <c r="EX48" s="281"/>
      <c r="EY48" s="281"/>
      <c r="EZ48" s="281"/>
      <c r="FA48" s="281"/>
      <c r="FB48" s="281"/>
      <c r="FC48" s="281"/>
      <c r="FD48" s="281"/>
      <c r="FE48" s="281"/>
      <c r="FF48" s="281"/>
      <c r="FG48" s="281"/>
      <c r="FH48" s="281"/>
      <c r="FI48" s="281"/>
      <c r="FJ48" s="281"/>
      <c r="FK48" s="281"/>
      <c r="FL48" s="281"/>
      <c r="FM48" s="281"/>
      <c r="FN48" s="281"/>
      <c r="FO48" s="281"/>
      <c r="FP48" s="281"/>
      <c r="FQ48" s="281"/>
      <c r="FR48" s="281"/>
      <c r="FS48" s="281"/>
      <c r="FT48" s="281"/>
      <c r="FU48" s="281"/>
      <c r="FV48" s="281"/>
      <c r="FW48" s="281"/>
      <c r="FX48" s="281"/>
      <c r="FY48" s="281"/>
      <c r="FZ48" s="281"/>
      <c r="GA48" s="281"/>
      <c r="GB48" s="281"/>
      <c r="GC48" s="281"/>
      <c r="GD48" s="281"/>
      <c r="GE48" s="281"/>
      <c r="GF48" s="281"/>
      <c r="GG48" s="281"/>
      <c r="GH48" s="281"/>
      <c r="GI48" s="281"/>
      <c r="GJ48" s="281"/>
      <c r="GK48" s="281"/>
      <c r="GL48" s="281"/>
      <c r="GM48" s="281"/>
      <c r="GN48" s="281"/>
      <c r="GO48" s="281"/>
      <c r="GP48" s="281"/>
      <c r="GQ48" s="281"/>
      <c r="GR48" s="281"/>
      <c r="GS48" s="281"/>
      <c r="GT48" s="281"/>
      <c r="GU48" s="281"/>
      <c r="GV48" s="281"/>
      <c r="GW48" s="281"/>
      <c r="GX48" s="281"/>
      <c r="GY48" s="281"/>
      <c r="GZ48" s="281"/>
      <c r="HA48" s="281"/>
      <c r="HB48" s="281"/>
      <c r="HC48" s="281"/>
      <c r="HD48" s="281"/>
      <c r="HE48" s="281"/>
      <c r="HF48" s="281"/>
      <c r="HG48" s="281"/>
      <c r="HH48" s="281"/>
      <c r="HI48" s="281"/>
      <c r="HJ48" s="281"/>
      <c r="HK48" s="281"/>
      <c r="HL48" s="281"/>
      <c r="HM48" s="281"/>
      <c r="HN48" s="281"/>
      <c r="HO48" s="281"/>
      <c r="HP48" s="281"/>
      <c r="HQ48" s="281"/>
      <c r="HR48" s="281"/>
      <c r="HS48" s="281"/>
      <c r="HT48" s="281"/>
      <c r="HU48" s="281"/>
      <c r="HV48" s="281"/>
      <c r="HW48" s="281"/>
      <c r="HX48" s="281"/>
      <c r="HY48" s="281"/>
      <c r="HZ48" s="281"/>
      <c r="IA48" s="281"/>
      <c r="IB48" s="281"/>
      <c r="IC48" s="281"/>
      <c r="ID48" s="281"/>
      <c r="IE48" s="281"/>
      <c r="IF48" s="281"/>
      <c r="IG48" s="281"/>
      <c r="IH48" s="281"/>
      <c r="II48" s="281"/>
      <c r="IJ48" s="281"/>
      <c r="IK48" s="281"/>
      <c r="IL48" s="281"/>
      <c r="IM48" s="281"/>
      <c r="IN48" s="281"/>
    </row>
    <row r="49" spans="1:248" s="814" customFormat="1" ht="19.5">
      <c r="A49" s="87" t="s">
        <v>45</v>
      </c>
      <c r="B49" s="269" t="s">
        <v>634</v>
      </c>
      <c r="C49" s="269" t="s">
        <v>635</v>
      </c>
      <c r="D49" s="948">
        <v>13</v>
      </c>
      <c r="E49" s="949" t="s">
        <v>44</v>
      </c>
      <c r="F49" s="950" t="s">
        <v>357</v>
      </c>
      <c r="G49" s="294" t="s">
        <v>354</v>
      </c>
      <c r="H49" s="295"/>
      <c r="I49" s="951">
        <f>+I50</f>
        <v>124696</v>
      </c>
      <c r="J49" s="823"/>
      <c r="K49" s="823"/>
      <c r="L49" s="823"/>
      <c r="M49" s="823"/>
      <c r="N49" s="823"/>
      <c r="O49" s="823"/>
      <c r="P49" s="823"/>
      <c r="Q49" s="823"/>
      <c r="R49" s="823"/>
      <c r="S49" s="823"/>
      <c r="T49" s="823"/>
      <c r="U49" s="823"/>
      <c r="V49" s="823"/>
      <c r="W49" s="823"/>
      <c r="X49" s="823"/>
      <c r="Y49" s="823"/>
      <c r="Z49" s="823"/>
      <c r="AA49" s="823"/>
      <c r="AB49" s="823"/>
      <c r="AC49" s="823"/>
      <c r="AD49" s="823"/>
      <c r="AE49" s="823"/>
      <c r="AF49" s="823"/>
      <c r="AG49" s="823"/>
      <c r="AH49" s="823"/>
      <c r="AI49" s="823"/>
      <c r="AJ49" s="823"/>
      <c r="AK49" s="823"/>
      <c r="AL49" s="823"/>
      <c r="AM49" s="823"/>
      <c r="AN49" s="823"/>
      <c r="AO49" s="823"/>
      <c r="AP49" s="823"/>
      <c r="AQ49" s="823"/>
      <c r="AR49" s="823"/>
      <c r="AS49" s="823"/>
      <c r="AT49" s="823"/>
      <c r="AU49" s="823"/>
      <c r="AV49" s="823"/>
      <c r="AW49" s="823"/>
      <c r="AX49" s="823"/>
      <c r="AY49" s="823"/>
      <c r="AZ49" s="823"/>
      <c r="BA49" s="823"/>
      <c r="BB49" s="823"/>
      <c r="BC49" s="823"/>
      <c r="BD49" s="823"/>
      <c r="BE49" s="823"/>
      <c r="BF49" s="823"/>
      <c r="BG49" s="823"/>
      <c r="BH49" s="823"/>
      <c r="BI49" s="823"/>
      <c r="BJ49" s="823"/>
      <c r="BK49" s="823"/>
      <c r="BL49" s="823"/>
      <c r="BM49" s="823"/>
      <c r="BN49" s="823"/>
      <c r="BO49" s="823"/>
      <c r="BP49" s="823"/>
      <c r="BQ49" s="823"/>
      <c r="BR49" s="823"/>
      <c r="BS49" s="823"/>
      <c r="BT49" s="823"/>
      <c r="BU49" s="823"/>
      <c r="BV49" s="823"/>
      <c r="BW49" s="823"/>
      <c r="BX49" s="823"/>
      <c r="BY49" s="823"/>
      <c r="BZ49" s="823"/>
      <c r="CA49" s="823"/>
      <c r="CB49" s="823"/>
      <c r="CC49" s="823"/>
      <c r="CD49" s="823"/>
      <c r="CE49" s="823"/>
      <c r="CF49" s="823"/>
      <c r="CG49" s="823"/>
      <c r="CH49" s="823"/>
      <c r="CI49" s="823"/>
      <c r="CJ49" s="823"/>
      <c r="CK49" s="823"/>
      <c r="CL49" s="823"/>
      <c r="CM49" s="823"/>
      <c r="CN49" s="823"/>
      <c r="CO49" s="823"/>
      <c r="CP49" s="823"/>
      <c r="CQ49" s="823"/>
      <c r="CR49" s="823"/>
      <c r="CS49" s="823"/>
      <c r="CT49" s="823"/>
      <c r="CU49" s="823"/>
      <c r="CV49" s="823"/>
      <c r="CW49" s="823"/>
      <c r="CX49" s="823"/>
      <c r="CY49" s="823"/>
      <c r="CZ49" s="823"/>
      <c r="DA49" s="823"/>
      <c r="DB49" s="823"/>
      <c r="DC49" s="823"/>
      <c r="DD49" s="823"/>
      <c r="DE49" s="823"/>
      <c r="DF49" s="823"/>
      <c r="DG49" s="823"/>
      <c r="DH49" s="823"/>
      <c r="DI49" s="823"/>
      <c r="DJ49" s="823"/>
      <c r="DK49" s="823"/>
      <c r="DL49" s="823"/>
      <c r="DM49" s="823"/>
      <c r="DN49" s="823"/>
      <c r="DO49" s="823"/>
      <c r="DP49" s="823"/>
      <c r="DQ49" s="823"/>
      <c r="DR49" s="823"/>
      <c r="DS49" s="823"/>
      <c r="DT49" s="823"/>
      <c r="DU49" s="823"/>
      <c r="DV49" s="823"/>
      <c r="DW49" s="823"/>
      <c r="DX49" s="823"/>
      <c r="DY49" s="823"/>
      <c r="DZ49" s="823"/>
      <c r="EA49" s="823"/>
      <c r="EB49" s="823"/>
      <c r="EC49" s="823"/>
      <c r="ED49" s="823"/>
      <c r="EE49" s="823"/>
      <c r="EF49" s="823"/>
      <c r="EG49" s="823"/>
      <c r="EH49" s="823"/>
      <c r="EI49" s="823"/>
      <c r="EJ49" s="823"/>
      <c r="EK49" s="823"/>
      <c r="EL49" s="823"/>
      <c r="EM49" s="823"/>
      <c r="EN49" s="823"/>
      <c r="EO49" s="823"/>
      <c r="EP49" s="823"/>
      <c r="EQ49" s="823"/>
      <c r="ER49" s="823"/>
      <c r="ES49" s="823"/>
      <c r="ET49" s="823"/>
      <c r="EU49" s="823"/>
      <c r="EV49" s="823"/>
      <c r="EW49" s="823"/>
      <c r="EX49" s="823"/>
      <c r="EY49" s="823"/>
      <c r="EZ49" s="823"/>
      <c r="FA49" s="823"/>
      <c r="FB49" s="823"/>
      <c r="FC49" s="823"/>
      <c r="FD49" s="823"/>
      <c r="FE49" s="823"/>
      <c r="FF49" s="823"/>
      <c r="FG49" s="823"/>
      <c r="FH49" s="823"/>
      <c r="FI49" s="823"/>
      <c r="FJ49" s="823"/>
      <c r="FK49" s="823"/>
      <c r="FL49" s="823"/>
      <c r="FM49" s="823"/>
      <c r="FN49" s="823"/>
      <c r="FO49" s="823"/>
      <c r="FP49" s="823"/>
      <c r="FQ49" s="823"/>
      <c r="FR49" s="823"/>
      <c r="FS49" s="823"/>
      <c r="FT49" s="823"/>
      <c r="FU49" s="823"/>
      <c r="FV49" s="823"/>
      <c r="FW49" s="823"/>
      <c r="FX49" s="823"/>
      <c r="FY49" s="823"/>
      <c r="FZ49" s="823"/>
      <c r="GA49" s="823"/>
      <c r="GB49" s="823"/>
      <c r="GC49" s="823"/>
      <c r="GD49" s="823"/>
      <c r="GE49" s="823"/>
      <c r="GF49" s="823"/>
      <c r="GG49" s="823"/>
      <c r="GH49" s="823"/>
      <c r="GI49" s="823"/>
      <c r="GJ49" s="823"/>
      <c r="GK49" s="823"/>
      <c r="GL49" s="823"/>
      <c r="GM49" s="823"/>
      <c r="GN49" s="823"/>
      <c r="GO49" s="823"/>
      <c r="GP49" s="823"/>
      <c r="GQ49" s="823"/>
      <c r="GR49" s="823"/>
      <c r="GS49" s="823"/>
      <c r="GT49" s="823"/>
      <c r="GU49" s="823"/>
      <c r="GV49" s="823"/>
      <c r="GW49" s="823"/>
      <c r="GX49" s="823"/>
      <c r="GY49" s="823"/>
      <c r="GZ49" s="823"/>
      <c r="HA49" s="823"/>
      <c r="HB49" s="823"/>
      <c r="HC49" s="823"/>
      <c r="HD49" s="823"/>
      <c r="HE49" s="823"/>
      <c r="HF49" s="823"/>
      <c r="HG49" s="823"/>
      <c r="HH49" s="823"/>
      <c r="HI49" s="823"/>
      <c r="HJ49" s="823"/>
      <c r="HK49" s="823"/>
      <c r="HL49" s="823"/>
      <c r="HM49" s="823"/>
      <c r="HN49" s="823"/>
      <c r="HO49" s="823"/>
      <c r="HP49" s="823"/>
      <c r="HQ49" s="823"/>
      <c r="HR49" s="823"/>
      <c r="HS49" s="823"/>
      <c r="HT49" s="823"/>
      <c r="HU49" s="823"/>
      <c r="HV49" s="823"/>
      <c r="HW49" s="823"/>
      <c r="HX49" s="823"/>
      <c r="HY49" s="823"/>
      <c r="HZ49" s="823"/>
      <c r="IA49" s="823"/>
      <c r="IB49" s="823"/>
      <c r="IC49" s="823"/>
      <c r="ID49" s="823"/>
      <c r="IE49" s="823"/>
      <c r="IF49" s="823"/>
      <c r="IG49" s="823"/>
      <c r="IH49" s="823"/>
      <c r="II49" s="823"/>
      <c r="IJ49" s="823"/>
      <c r="IK49" s="823"/>
      <c r="IL49" s="823"/>
      <c r="IM49" s="823"/>
      <c r="IN49" s="823"/>
    </row>
    <row r="50" spans="1:248" s="823" customFormat="1">
      <c r="A50" s="66" t="s">
        <v>325</v>
      </c>
      <c r="B50" s="828" t="s">
        <v>634</v>
      </c>
      <c r="C50" s="828" t="s">
        <v>635</v>
      </c>
      <c r="D50" s="829">
        <v>13</v>
      </c>
      <c r="E50" s="830" t="s">
        <v>46</v>
      </c>
      <c r="F50" s="831" t="s">
        <v>357</v>
      </c>
      <c r="G50" s="826" t="s">
        <v>354</v>
      </c>
      <c r="H50" s="828"/>
      <c r="I50" s="827">
        <f>I51</f>
        <v>124696</v>
      </c>
    </row>
    <row r="51" spans="1:248" s="921" customFormat="1">
      <c r="A51" s="558" t="s">
        <v>48</v>
      </c>
      <c r="B51" s="926" t="s">
        <v>634</v>
      </c>
      <c r="C51" s="926" t="s">
        <v>635</v>
      </c>
      <c r="D51" s="927">
        <v>13</v>
      </c>
      <c r="E51" s="559" t="s">
        <v>46</v>
      </c>
      <c r="F51" s="681" t="s">
        <v>357</v>
      </c>
      <c r="G51" s="560" t="s">
        <v>358</v>
      </c>
      <c r="H51" s="926"/>
      <c r="I51" s="561">
        <f>SUM(I52:I54)</f>
        <v>124696</v>
      </c>
    </row>
    <row r="52" spans="1:248" s="163" customFormat="1" ht="56.25" hidden="1">
      <c r="A52" s="31" t="s">
        <v>642</v>
      </c>
      <c r="B52" s="751" t="s">
        <v>634</v>
      </c>
      <c r="C52" s="752" t="s">
        <v>635</v>
      </c>
      <c r="D52" s="753" t="s">
        <v>657</v>
      </c>
      <c r="E52" s="754" t="s">
        <v>46</v>
      </c>
      <c r="F52" s="755" t="s">
        <v>357</v>
      </c>
      <c r="G52" s="756" t="s">
        <v>369</v>
      </c>
      <c r="H52" s="751" t="s">
        <v>637</v>
      </c>
      <c r="I52" s="757"/>
    </row>
    <row r="53" spans="1:248" s="163" customFormat="1">
      <c r="A53" s="115" t="s">
        <v>527</v>
      </c>
      <c r="B53" s="439" t="s">
        <v>634</v>
      </c>
      <c r="C53" s="481" t="s">
        <v>635</v>
      </c>
      <c r="D53" s="172">
        <v>13</v>
      </c>
      <c r="E53" s="173" t="s">
        <v>46</v>
      </c>
      <c r="F53" s="682" t="s">
        <v>357</v>
      </c>
      <c r="G53" s="174" t="s">
        <v>358</v>
      </c>
      <c r="H53" s="739" t="s">
        <v>644</v>
      </c>
      <c r="I53" s="453">
        <v>70401</v>
      </c>
    </row>
    <row r="54" spans="1:248" s="163" customFormat="1">
      <c r="A54" s="140" t="s">
        <v>645</v>
      </c>
      <c r="B54" s="481" t="s">
        <v>634</v>
      </c>
      <c r="C54" s="481" t="s">
        <v>635</v>
      </c>
      <c r="D54" s="172">
        <v>13</v>
      </c>
      <c r="E54" s="173" t="s">
        <v>46</v>
      </c>
      <c r="F54" s="682" t="s">
        <v>357</v>
      </c>
      <c r="G54" s="174" t="s">
        <v>369</v>
      </c>
      <c r="H54" s="439" t="s">
        <v>646</v>
      </c>
      <c r="I54" s="453">
        <v>54295</v>
      </c>
    </row>
    <row r="55" spans="1:248" s="835" customFormat="1">
      <c r="A55" s="947" t="s">
        <v>50</v>
      </c>
      <c r="B55" s="304" t="s">
        <v>634</v>
      </c>
      <c r="C55" s="304" t="s">
        <v>635</v>
      </c>
      <c r="D55" s="303" t="s">
        <v>657</v>
      </c>
      <c r="E55" s="190" t="s">
        <v>49</v>
      </c>
      <c r="F55" s="945" t="s">
        <v>357</v>
      </c>
      <c r="G55" s="191" t="s">
        <v>354</v>
      </c>
      <c r="H55" s="304"/>
      <c r="I55" s="946">
        <f>+I56</f>
        <v>0</v>
      </c>
    </row>
    <row r="56" spans="1:248" s="835" customFormat="1">
      <c r="A56" s="832" t="s">
        <v>52</v>
      </c>
      <c r="B56" s="833" t="s">
        <v>634</v>
      </c>
      <c r="C56" s="833" t="s">
        <v>635</v>
      </c>
      <c r="D56" s="834" t="s">
        <v>657</v>
      </c>
      <c r="E56" s="830" t="s">
        <v>51</v>
      </c>
      <c r="F56" s="831" t="s">
        <v>357</v>
      </c>
      <c r="G56" s="826" t="s">
        <v>354</v>
      </c>
      <c r="H56" s="831"/>
      <c r="I56" s="827">
        <f>+I57</f>
        <v>0</v>
      </c>
    </row>
    <row r="57" spans="1:248" s="921" customFormat="1" ht="37.5">
      <c r="A57" s="557" t="s">
        <v>221</v>
      </c>
      <c r="B57" s="562" t="s">
        <v>634</v>
      </c>
      <c r="C57" s="562" t="s">
        <v>635</v>
      </c>
      <c r="D57" s="563" t="s">
        <v>657</v>
      </c>
      <c r="E57" s="559" t="s">
        <v>51</v>
      </c>
      <c r="F57" s="681" t="s">
        <v>357</v>
      </c>
      <c r="G57" s="560" t="s">
        <v>370</v>
      </c>
      <c r="H57" s="563"/>
      <c r="I57" s="561">
        <f>SUM(I58:I59)</f>
        <v>0</v>
      </c>
    </row>
    <row r="58" spans="1:248" s="163" customFormat="1" ht="56.25" hidden="1">
      <c r="A58" s="31" t="s">
        <v>642</v>
      </c>
      <c r="B58" s="443" t="s">
        <v>634</v>
      </c>
      <c r="C58" s="443" t="s">
        <v>635</v>
      </c>
      <c r="D58" s="16" t="s">
        <v>657</v>
      </c>
      <c r="E58" s="317" t="s">
        <v>51</v>
      </c>
      <c r="F58" s="683" t="s">
        <v>357</v>
      </c>
      <c r="G58" s="318" t="s">
        <v>370</v>
      </c>
      <c r="H58" s="16" t="s">
        <v>637</v>
      </c>
      <c r="I58" s="457"/>
    </row>
    <row r="59" spans="1:248" s="281" customFormat="1">
      <c r="A59" s="115" t="s">
        <v>527</v>
      </c>
      <c r="B59" s="443" t="s">
        <v>634</v>
      </c>
      <c r="C59" s="443" t="s">
        <v>635</v>
      </c>
      <c r="D59" s="16" t="s">
        <v>657</v>
      </c>
      <c r="E59" s="317" t="s">
        <v>51</v>
      </c>
      <c r="F59" s="683" t="s">
        <v>357</v>
      </c>
      <c r="G59" s="318" t="s">
        <v>370</v>
      </c>
      <c r="H59" s="16" t="s">
        <v>644</v>
      </c>
      <c r="I59" s="457">
        <v>0</v>
      </c>
    </row>
    <row r="60" spans="1:248" s="163" customFormat="1">
      <c r="A60" s="142" t="s">
        <v>662</v>
      </c>
      <c r="B60" s="99" t="s">
        <v>634</v>
      </c>
      <c r="C60" s="99" t="s">
        <v>636</v>
      </c>
      <c r="D60" s="96"/>
      <c r="E60" s="96"/>
      <c r="F60" s="615"/>
      <c r="G60" s="669"/>
      <c r="H60" s="99"/>
      <c r="I60" s="534">
        <f>+I61</f>
        <v>89267</v>
      </c>
    </row>
    <row r="61" spans="1:248" s="163" customFormat="1">
      <c r="A61" s="143" t="s">
        <v>663</v>
      </c>
      <c r="B61" s="539" t="s">
        <v>634</v>
      </c>
      <c r="C61" s="539" t="s">
        <v>636</v>
      </c>
      <c r="D61" s="540" t="s">
        <v>664</v>
      </c>
      <c r="E61" s="541"/>
      <c r="F61" s="616"/>
      <c r="G61" s="670"/>
      <c r="H61" s="100"/>
      <c r="I61" s="537">
        <f>I62</f>
        <v>89267</v>
      </c>
    </row>
    <row r="62" spans="1:248" s="785" customFormat="1">
      <c r="A62" s="794" t="s">
        <v>50</v>
      </c>
      <c r="B62" s="795" t="s">
        <v>634</v>
      </c>
      <c r="C62" s="795" t="s">
        <v>636</v>
      </c>
      <c r="D62" s="796" t="s">
        <v>664</v>
      </c>
      <c r="E62" s="797" t="s">
        <v>49</v>
      </c>
      <c r="F62" s="798" t="s">
        <v>357</v>
      </c>
      <c r="G62" s="783" t="s">
        <v>354</v>
      </c>
      <c r="H62" s="795"/>
      <c r="I62" s="784">
        <f>I63</f>
        <v>89267</v>
      </c>
    </row>
    <row r="63" spans="1:248" s="835" customFormat="1">
      <c r="A63" s="832" t="s">
        <v>52</v>
      </c>
      <c r="B63" s="833" t="s">
        <v>634</v>
      </c>
      <c r="C63" s="833" t="s">
        <v>636</v>
      </c>
      <c r="D63" s="834" t="s">
        <v>664</v>
      </c>
      <c r="E63" s="830" t="s">
        <v>51</v>
      </c>
      <c r="F63" s="831" t="s">
        <v>357</v>
      </c>
      <c r="G63" s="826" t="s">
        <v>354</v>
      </c>
      <c r="H63" s="831"/>
      <c r="I63" s="827">
        <f>I64</f>
        <v>89267</v>
      </c>
    </row>
    <row r="64" spans="1:248" s="925" customFormat="1">
      <c r="A64" s="557" t="s">
        <v>54</v>
      </c>
      <c r="B64" s="562" t="s">
        <v>634</v>
      </c>
      <c r="C64" s="562" t="s">
        <v>636</v>
      </c>
      <c r="D64" s="563" t="s">
        <v>664</v>
      </c>
      <c r="E64" s="559" t="s">
        <v>51</v>
      </c>
      <c r="F64" s="681" t="s">
        <v>357</v>
      </c>
      <c r="G64" s="560" t="s">
        <v>359</v>
      </c>
      <c r="H64" s="563"/>
      <c r="I64" s="561">
        <f>SUM(I65:I66)</f>
        <v>89267</v>
      </c>
    </row>
    <row r="65" spans="1:9" s="320" customFormat="1" ht="56.25">
      <c r="A65" s="31" t="s">
        <v>642</v>
      </c>
      <c r="B65" s="443" t="s">
        <v>634</v>
      </c>
      <c r="C65" s="443" t="s">
        <v>636</v>
      </c>
      <c r="D65" s="16" t="s">
        <v>664</v>
      </c>
      <c r="E65" s="317" t="s">
        <v>51</v>
      </c>
      <c r="F65" s="683" t="s">
        <v>357</v>
      </c>
      <c r="G65" s="318" t="s">
        <v>359</v>
      </c>
      <c r="H65" s="16" t="s">
        <v>637</v>
      </c>
      <c r="I65" s="452">
        <v>76557.600000000006</v>
      </c>
    </row>
    <row r="66" spans="1:9" s="322" customFormat="1">
      <c r="A66" s="115" t="s">
        <v>527</v>
      </c>
      <c r="B66" s="443" t="s">
        <v>634</v>
      </c>
      <c r="C66" s="443" t="s">
        <v>636</v>
      </c>
      <c r="D66" s="16" t="s">
        <v>664</v>
      </c>
      <c r="E66" s="317" t="s">
        <v>51</v>
      </c>
      <c r="F66" s="683" t="s">
        <v>357</v>
      </c>
      <c r="G66" s="318" t="s">
        <v>359</v>
      </c>
      <c r="H66" s="16" t="s">
        <v>644</v>
      </c>
      <c r="I66" s="452">
        <v>12709.4</v>
      </c>
    </row>
    <row r="67" spans="1:9" s="320" customFormat="1">
      <c r="A67" s="111" t="s">
        <v>665</v>
      </c>
      <c r="B67" s="535" t="s">
        <v>634</v>
      </c>
      <c r="C67" s="535" t="s">
        <v>664</v>
      </c>
      <c r="D67" s="105"/>
      <c r="E67" s="96"/>
      <c r="F67" s="615"/>
      <c r="G67" s="669"/>
      <c r="H67" s="105"/>
      <c r="I67" s="536">
        <f>I68+I77+I83</f>
        <v>14000</v>
      </c>
    </row>
    <row r="68" spans="1:9" s="320" customFormat="1">
      <c r="A68" s="543" t="s">
        <v>116</v>
      </c>
      <c r="B68" s="544" t="s">
        <v>634</v>
      </c>
      <c r="C68" s="544" t="s">
        <v>664</v>
      </c>
      <c r="D68" s="107" t="s">
        <v>234</v>
      </c>
      <c r="E68" s="241"/>
      <c r="F68" s="612"/>
      <c r="G68" s="663"/>
      <c r="H68" s="240"/>
      <c r="I68" s="537">
        <f>+I69</f>
        <v>0</v>
      </c>
    </row>
    <row r="69" spans="1:9" s="785" customFormat="1" ht="56.25">
      <c r="A69" s="777" t="s">
        <v>35</v>
      </c>
      <c r="B69" s="549" t="s">
        <v>634</v>
      </c>
      <c r="C69" s="549" t="s">
        <v>664</v>
      </c>
      <c r="D69" s="551" t="s">
        <v>234</v>
      </c>
      <c r="E69" s="797" t="s">
        <v>740</v>
      </c>
      <c r="F69" s="798" t="s">
        <v>357</v>
      </c>
      <c r="G69" s="783" t="s">
        <v>354</v>
      </c>
      <c r="H69" s="551"/>
      <c r="I69" s="799">
        <f>+I70</f>
        <v>0</v>
      </c>
    </row>
    <row r="70" spans="1:9" s="835" customFormat="1" ht="112.5">
      <c r="A70" s="66" t="s">
        <v>36</v>
      </c>
      <c r="B70" s="275" t="s">
        <v>634</v>
      </c>
      <c r="C70" s="275" t="s">
        <v>664</v>
      </c>
      <c r="D70" s="108" t="s">
        <v>234</v>
      </c>
      <c r="E70" s="830" t="s">
        <v>741</v>
      </c>
      <c r="F70" s="831" t="s">
        <v>357</v>
      </c>
      <c r="G70" s="826" t="s">
        <v>351</v>
      </c>
      <c r="H70" s="108"/>
      <c r="I70" s="836">
        <f>+I71+I74</f>
        <v>0</v>
      </c>
    </row>
    <row r="71" spans="1:9" s="902" customFormat="1" ht="75" hidden="1">
      <c r="A71" s="878" t="s">
        <v>235</v>
      </c>
      <c r="B71" s="871" t="s">
        <v>634</v>
      </c>
      <c r="C71" s="871" t="s">
        <v>664</v>
      </c>
      <c r="D71" s="882" t="s">
        <v>234</v>
      </c>
      <c r="E71" s="883" t="s">
        <v>741</v>
      </c>
      <c r="F71" s="884" t="s">
        <v>636</v>
      </c>
      <c r="G71" s="885" t="s">
        <v>354</v>
      </c>
      <c r="H71" s="882"/>
      <c r="I71" s="876">
        <f>+I72</f>
        <v>0</v>
      </c>
    </row>
    <row r="72" spans="1:9" s="281" customFormat="1" ht="37.5" hidden="1">
      <c r="A72" s="558" t="s">
        <v>246</v>
      </c>
      <c r="B72" s="564" t="s">
        <v>634</v>
      </c>
      <c r="C72" s="564" t="s">
        <v>664</v>
      </c>
      <c r="D72" s="565" t="s">
        <v>234</v>
      </c>
      <c r="E72" s="559" t="s">
        <v>741</v>
      </c>
      <c r="F72" s="681" t="s">
        <v>636</v>
      </c>
      <c r="G72" s="560" t="s">
        <v>371</v>
      </c>
      <c r="H72" s="566"/>
      <c r="I72" s="561">
        <f>+I73</f>
        <v>0</v>
      </c>
    </row>
    <row r="73" spans="1:9" s="163" customFormat="1" hidden="1">
      <c r="A73" s="115" t="s">
        <v>527</v>
      </c>
      <c r="B73" s="482" t="s">
        <v>634</v>
      </c>
      <c r="C73" s="482" t="s">
        <v>664</v>
      </c>
      <c r="D73" s="110" t="s">
        <v>234</v>
      </c>
      <c r="E73" s="317" t="s">
        <v>741</v>
      </c>
      <c r="F73" s="683" t="s">
        <v>636</v>
      </c>
      <c r="G73" s="318" t="s">
        <v>372</v>
      </c>
      <c r="H73" s="16" t="s">
        <v>644</v>
      </c>
      <c r="I73" s="452"/>
    </row>
    <row r="74" spans="1:9" s="896" customFormat="1" ht="56.25">
      <c r="A74" s="878" t="s">
        <v>236</v>
      </c>
      <c r="B74" s="871" t="s">
        <v>634</v>
      </c>
      <c r="C74" s="871" t="s">
        <v>237</v>
      </c>
      <c r="D74" s="882" t="s">
        <v>234</v>
      </c>
      <c r="E74" s="883" t="s">
        <v>741</v>
      </c>
      <c r="F74" s="884" t="s">
        <v>664</v>
      </c>
      <c r="G74" s="885" t="s">
        <v>354</v>
      </c>
      <c r="H74" s="882"/>
      <c r="I74" s="876">
        <f>+I75</f>
        <v>0</v>
      </c>
    </row>
    <row r="75" spans="1:9" s="921" customFormat="1" ht="37.5">
      <c r="A75" s="558" t="s">
        <v>246</v>
      </c>
      <c r="B75" s="564" t="s">
        <v>634</v>
      </c>
      <c r="C75" s="564" t="s">
        <v>664</v>
      </c>
      <c r="D75" s="565" t="s">
        <v>234</v>
      </c>
      <c r="E75" s="559" t="s">
        <v>741</v>
      </c>
      <c r="F75" s="681" t="s">
        <v>664</v>
      </c>
      <c r="G75" s="560" t="s">
        <v>371</v>
      </c>
      <c r="H75" s="566"/>
      <c r="I75" s="561">
        <f>+I76</f>
        <v>0</v>
      </c>
    </row>
    <row r="76" spans="1:9" s="163" customFormat="1">
      <c r="A76" s="115" t="s">
        <v>527</v>
      </c>
      <c r="B76" s="482" t="s">
        <v>634</v>
      </c>
      <c r="C76" s="482" t="s">
        <v>664</v>
      </c>
      <c r="D76" s="110" t="s">
        <v>234</v>
      </c>
      <c r="E76" s="317" t="s">
        <v>741</v>
      </c>
      <c r="F76" s="683" t="s">
        <v>664</v>
      </c>
      <c r="G76" s="318" t="s">
        <v>371</v>
      </c>
      <c r="H76" s="16" t="s">
        <v>644</v>
      </c>
      <c r="I76" s="452">
        <v>0</v>
      </c>
    </row>
    <row r="77" spans="1:9" s="163" customFormat="1" ht="37.5">
      <c r="A77" s="543" t="s">
        <v>114</v>
      </c>
      <c r="B77" s="544" t="s">
        <v>634</v>
      </c>
      <c r="C77" s="544" t="s">
        <v>664</v>
      </c>
      <c r="D77" s="107" t="s">
        <v>691</v>
      </c>
      <c r="E77" s="241"/>
      <c r="F77" s="612"/>
      <c r="G77" s="663"/>
      <c r="H77" s="240"/>
      <c r="I77" s="537">
        <f>I78</f>
        <v>14000</v>
      </c>
    </row>
    <row r="78" spans="1:9" s="793" customFormat="1" ht="56.25">
      <c r="A78" s="777" t="s">
        <v>37</v>
      </c>
      <c r="B78" s="549" t="s">
        <v>634</v>
      </c>
      <c r="C78" s="549" t="s">
        <v>664</v>
      </c>
      <c r="D78" s="551" t="s">
        <v>691</v>
      </c>
      <c r="E78" s="797" t="s">
        <v>740</v>
      </c>
      <c r="F78" s="798" t="s">
        <v>357</v>
      </c>
      <c r="G78" s="783" t="s">
        <v>354</v>
      </c>
      <c r="H78" s="551"/>
      <c r="I78" s="799">
        <f>+I79</f>
        <v>14000</v>
      </c>
    </row>
    <row r="79" spans="1:9" s="835" customFormat="1" ht="93.75">
      <c r="A79" s="66" t="s">
        <v>38</v>
      </c>
      <c r="B79" s="275" t="s">
        <v>634</v>
      </c>
      <c r="C79" s="275" t="s">
        <v>664</v>
      </c>
      <c r="D79" s="108" t="s">
        <v>691</v>
      </c>
      <c r="E79" s="830" t="s">
        <v>143</v>
      </c>
      <c r="F79" s="831" t="s">
        <v>357</v>
      </c>
      <c r="G79" s="826" t="s">
        <v>354</v>
      </c>
      <c r="H79" s="108"/>
      <c r="I79" s="836">
        <f>+I80</f>
        <v>14000</v>
      </c>
    </row>
    <row r="80" spans="1:9" s="901" customFormat="1" ht="37.5">
      <c r="A80" s="878" t="s">
        <v>150</v>
      </c>
      <c r="B80" s="871" t="s">
        <v>634</v>
      </c>
      <c r="C80" s="871" t="s">
        <v>664</v>
      </c>
      <c r="D80" s="882" t="s">
        <v>691</v>
      </c>
      <c r="E80" s="883" t="s">
        <v>144</v>
      </c>
      <c r="F80" s="884" t="s">
        <v>635</v>
      </c>
      <c r="G80" s="885" t="s">
        <v>354</v>
      </c>
      <c r="H80" s="882"/>
      <c r="I80" s="876">
        <f>I81</f>
        <v>14000</v>
      </c>
    </row>
    <row r="81" spans="1:9" s="924" customFormat="1" ht="56.25">
      <c r="A81" s="558" t="s">
        <v>743</v>
      </c>
      <c r="B81" s="564" t="s">
        <v>634</v>
      </c>
      <c r="C81" s="564" t="s">
        <v>664</v>
      </c>
      <c r="D81" s="565" t="s">
        <v>691</v>
      </c>
      <c r="E81" s="559" t="s">
        <v>143</v>
      </c>
      <c r="F81" s="681" t="s">
        <v>635</v>
      </c>
      <c r="G81" s="560" t="s">
        <v>373</v>
      </c>
      <c r="H81" s="566"/>
      <c r="I81" s="561">
        <f>+I82</f>
        <v>14000</v>
      </c>
    </row>
    <row r="82" spans="1:9" s="254" customFormat="1" ht="19.5">
      <c r="A82" s="115" t="s">
        <v>527</v>
      </c>
      <c r="B82" s="482" t="s">
        <v>634</v>
      </c>
      <c r="C82" s="482" t="s">
        <v>664</v>
      </c>
      <c r="D82" s="110" t="s">
        <v>691</v>
      </c>
      <c r="E82" s="317" t="s">
        <v>143</v>
      </c>
      <c r="F82" s="683" t="s">
        <v>635</v>
      </c>
      <c r="G82" s="318" t="s">
        <v>373</v>
      </c>
      <c r="H82" s="16" t="s">
        <v>644</v>
      </c>
      <c r="I82" s="452">
        <v>14000</v>
      </c>
    </row>
    <row r="83" spans="1:9" s="254" customFormat="1" ht="19.5">
      <c r="A83" s="324" t="s">
        <v>668</v>
      </c>
      <c r="B83" s="545" t="s">
        <v>634</v>
      </c>
      <c r="C83" s="545" t="s">
        <v>664</v>
      </c>
      <c r="D83" s="100">
        <v>14</v>
      </c>
      <c r="E83" s="241"/>
      <c r="F83" s="612"/>
      <c r="G83" s="663"/>
      <c r="H83" s="100"/>
      <c r="I83" s="537">
        <f>+I84</f>
        <v>0</v>
      </c>
    </row>
    <row r="84" spans="1:9" s="776" customFormat="1" ht="56.25">
      <c r="A84" s="965" t="s">
        <v>23</v>
      </c>
      <c r="B84" s="552" t="s">
        <v>634</v>
      </c>
      <c r="C84" s="552" t="s">
        <v>664</v>
      </c>
      <c r="D84" s="966">
        <v>14</v>
      </c>
      <c r="E84" s="797" t="s">
        <v>669</v>
      </c>
      <c r="F84" s="798" t="s">
        <v>357</v>
      </c>
      <c r="G84" s="783" t="s">
        <v>354</v>
      </c>
      <c r="H84" s="966"/>
      <c r="I84" s="784">
        <f>+I85</f>
        <v>0</v>
      </c>
    </row>
    <row r="85" spans="1:9" s="835" customFormat="1" ht="75">
      <c r="A85" s="837" t="s">
        <v>24</v>
      </c>
      <c r="B85" s="838" t="s">
        <v>634</v>
      </c>
      <c r="C85" s="838" t="s">
        <v>664</v>
      </c>
      <c r="D85" s="839" t="s">
        <v>670</v>
      </c>
      <c r="E85" s="830" t="s">
        <v>737</v>
      </c>
      <c r="F85" s="831" t="s">
        <v>357</v>
      </c>
      <c r="G85" s="826" t="s">
        <v>354</v>
      </c>
      <c r="H85" s="839"/>
      <c r="I85" s="827">
        <f>+I86</f>
        <v>0</v>
      </c>
    </row>
    <row r="86" spans="1:9" s="896" customFormat="1" ht="37.5">
      <c r="A86" s="897" t="s">
        <v>172</v>
      </c>
      <c r="B86" s="898" t="s">
        <v>634</v>
      </c>
      <c r="C86" s="898" t="s">
        <v>664</v>
      </c>
      <c r="D86" s="899">
        <v>14</v>
      </c>
      <c r="E86" s="894" t="s">
        <v>737</v>
      </c>
      <c r="F86" s="890" t="s">
        <v>635</v>
      </c>
      <c r="G86" s="885" t="s">
        <v>354</v>
      </c>
      <c r="H86" s="882"/>
      <c r="I86" s="900">
        <f>+I87+I89</f>
        <v>0</v>
      </c>
    </row>
    <row r="87" spans="1:9" s="921" customFormat="1" ht="37.5">
      <c r="A87" s="557" t="s">
        <v>739</v>
      </c>
      <c r="B87" s="562" t="s">
        <v>634</v>
      </c>
      <c r="C87" s="562" t="s">
        <v>664</v>
      </c>
      <c r="D87" s="563">
        <v>14</v>
      </c>
      <c r="E87" s="567" t="s">
        <v>737</v>
      </c>
      <c r="F87" s="684" t="s">
        <v>635</v>
      </c>
      <c r="G87" s="568" t="s">
        <v>362</v>
      </c>
      <c r="H87" s="566"/>
      <c r="I87" s="561">
        <f>I88</f>
        <v>0</v>
      </c>
    </row>
    <row r="88" spans="1:9" s="163" customFormat="1">
      <c r="A88" s="115" t="s">
        <v>527</v>
      </c>
      <c r="B88" s="438" t="s">
        <v>634</v>
      </c>
      <c r="C88" s="438" t="s">
        <v>664</v>
      </c>
      <c r="D88" s="103">
        <v>14</v>
      </c>
      <c r="E88" s="173" t="s">
        <v>737</v>
      </c>
      <c r="F88" s="682" t="s">
        <v>635</v>
      </c>
      <c r="G88" s="174" t="s">
        <v>374</v>
      </c>
      <c r="H88" s="16" t="s">
        <v>644</v>
      </c>
      <c r="I88" s="452">
        <v>0</v>
      </c>
    </row>
    <row r="89" spans="1:9" s="921" customFormat="1" ht="56.25">
      <c r="A89" s="557" t="s">
        <v>229</v>
      </c>
      <c r="B89" s="562" t="s">
        <v>634</v>
      </c>
      <c r="C89" s="562" t="s">
        <v>664</v>
      </c>
      <c r="D89" s="563">
        <v>14</v>
      </c>
      <c r="E89" s="567" t="s">
        <v>737</v>
      </c>
      <c r="F89" s="684" t="s">
        <v>635</v>
      </c>
      <c r="G89" s="568" t="s">
        <v>375</v>
      </c>
      <c r="H89" s="566"/>
      <c r="I89" s="561">
        <f>I90</f>
        <v>0</v>
      </c>
    </row>
    <row r="90" spans="1:9" s="163" customFormat="1">
      <c r="A90" s="115" t="s">
        <v>527</v>
      </c>
      <c r="B90" s="438" t="s">
        <v>634</v>
      </c>
      <c r="C90" s="438" t="s">
        <v>664</v>
      </c>
      <c r="D90" s="103">
        <v>14</v>
      </c>
      <c r="E90" s="173" t="s">
        <v>737</v>
      </c>
      <c r="F90" s="682" t="s">
        <v>635</v>
      </c>
      <c r="G90" s="174" t="s">
        <v>375</v>
      </c>
      <c r="H90" s="16" t="s">
        <v>644</v>
      </c>
      <c r="I90" s="452">
        <v>0</v>
      </c>
    </row>
    <row r="91" spans="1:9" s="163" customFormat="1">
      <c r="A91" s="111" t="s">
        <v>671</v>
      </c>
      <c r="B91" s="535" t="s">
        <v>634</v>
      </c>
      <c r="C91" s="535" t="s">
        <v>641</v>
      </c>
      <c r="D91" s="105"/>
      <c r="E91" s="96"/>
      <c r="F91" s="615"/>
      <c r="G91" s="669"/>
      <c r="H91" s="105"/>
      <c r="I91" s="536">
        <f>+I92+I97</f>
        <v>12500</v>
      </c>
    </row>
    <row r="92" spans="1:9" s="163" customFormat="1">
      <c r="A92" s="543" t="s">
        <v>226</v>
      </c>
      <c r="B92" s="544" t="s">
        <v>634</v>
      </c>
      <c r="C92" s="544" t="s">
        <v>641</v>
      </c>
      <c r="D92" s="107" t="s">
        <v>683</v>
      </c>
      <c r="E92" s="541"/>
      <c r="F92" s="616"/>
      <c r="G92" s="670"/>
      <c r="H92" s="240"/>
      <c r="I92" s="537">
        <f>+I93</f>
        <v>0</v>
      </c>
    </row>
    <row r="93" spans="1:9" s="835" customFormat="1">
      <c r="A93" s="947" t="s">
        <v>50</v>
      </c>
      <c r="B93" s="353" t="s">
        <v>634</v>
      </c>
      <c r="C93" s="353" t="s">
        <v>641</v>
      </c>
      <c r="D93" s="353" t="s">
        <v>683</v>
      </c>
      <c r="E93" s="190" t="s">
        <v>228</v>
      </c>
      <c r="F93" s="945" t="s">
        <v>357</v>
      </c>
      <c r="G93" s="191" t="s">
        <v>351</v>
      </c>
      <c r="H93" s="304"/>
      <c r="I93" s="946">
        <f>+I94</f>
        <v>0</v>
      </c>
    </row>
    <row r="94" spans="1:9" s="163" customFormat="1">
      <c r="A94" s="577" t="s">
        <v>52</v>
      </c>
      <c r="B94" s="578" t="s">
        <v>634</v>
      </c>
      <c r="C94" s="578" t="s">
        <v>641</v>
      </c>
      <c r="D94" s="578" t="s">
        <v>683</v>
      </c>
      <c r="E94" s="576" t="s">
        <v>51</v>
      </c>
      <c r="F94" s="579" t="s">
        <v>357</v>
      </c>
      <c r="G94" s="572" t="s">
        <v>354</v>
      </c>
      <c r="H94" s="579"/>
      <c r="I94" s="573">
        <f>+I95</f>
        <v>0</v>
      </c>
    </row>
    <row r="95" spans="1:9" s="921" customFormat="1" ht="56.25">
      <c r="A95" s="557" t="s">
        <v>227</v>
      </c>
      <c r="B95" s="563" t="s">
        <v>634</v>
      </c>
      <c r="C95" s="563" t="s">
        <v>641</v>
      </c>
      <c r="D95" s="563" t="s">
        <v>683</v>
      </c>
      <c r="E95" s="559" t="s">
        <v>51</v>
      </c>
      <c r="F95" s="681" t="s">
        <v>357</v>
      </c>
      <c r="G95" s="560" t="s">
        <v>376</v>
      </c>
      <c r="H95" s="563"/>
      <c r="I95" s="561">
        <f>+I96</f>
        <v>0</v>
      </c>
    </row>
    <row r="96" spans="1:9" s="163" customFormat="1">
      <c r="A96" s="289" t="s">
        <v>527</v>
      </c>
      <c r="B96" s="16" t="s">
        <v>634</v>
      </c>
      <c r="C96" s="16" t="s">
        <v>641</v>
      </c>
      <c r="D96" s="16" t="s">
        <v>683</v>
      </c>
      <c r="E96" s="317" t="s">
        <v>51</v>
      </c>
      <c r="F96" s="683" t="s">
        <v>357</v>
      </c>
      <c r="G96" s="318" t="s">
        <v>376</v>
      </c>
      <c r="H96" s="16" t="s">
        <v>644</v>
      </c>
      <c r="I96" s="452">
        <v>0</v>
      </c>
    </row>
    <row r="97" spans="1:9" s="163" customFormat="1">
      <c r="A97" s="603" t="s">
        <v>672</v>
      </c>
      <c r="B97" s="347" t="s">
        <v>634</v>
      </c>
      <c r="C97" s="347" t="s">
        <v>641</v>
      </c>
      <c r="D97" s="28" t="s">
        <v>673</v>
      </c>
      <c r="E97" s="604"/>
      <c r="F97" s="685"/>
      <c r="G97" s="671"/>
      <c r="H97" s="28"/>
      <c r="I97" s="605">
        <f>I98+I110+I105</f>
        <v>12500</v>
      </c>
    </row>
    <row r="98" spans="1:9" s="793" customFormat="1" ht="56.25">
      <c r="A98" s="800" t="s">
        <v>523</v>
      </c>
      <c r="B98" s="549" t="s">
        <v>634</v>
      </c>
      <c r="C98" s="549" t="s">
        <v>641</v>
      </c>
      <c r="D98" s="551" t="s">
        <v>673</v>
      </c>
      <c r="E98" s="797" t="s">
        <v>350</v>
      </c>
      <c r="F98" s="798" t="s">
        <v>357</v>
      </c>
      <c r="G98" s="783" t="s">
        <v>354</v>
      </c>
      <c r="H98" s="551"/>
      <c r="I98" s="799">
        <f>I99</f>
        <v>11500</v>
      </c>
    </row>
    <row r="99" spans="1:9" s="835" customFormat="1" ht="93.75">
      <c r="A99" s="840" t="s">
        <v>524</v>
      </c>
      <c r="B99" s="275" t="s">
        <v>634</v>
      </c>
      <c r="C99" s="275" t="s">
        <v>641</v>
      </c>
      <c r="D99" s="108" t="s">
        <v>673</v>
      </c>
      <c r="E99" s="830" t="s">
        <v>340</v>
      </c>
      <c r="F99" s="831" t="s">
        <v>357</v>
      </c>
      <c r="G99" s="826" t="s">
        <v>354</v>
      </c>
      <c r="H99" s="108"/>
      <c r="I99" s="836">
        <f>I100</f>
        <v>11500</v>
      </c>
    </row>
    <row r="100" spans="1:9" s="896" customFormat="1" ht="37.5">
      <c r="A100" s="886" t="s">
        <v>341</v>
      </c>
      <c r="B100" s="871" t="s">
        <v>634</v>
      </c>
      <c r="C100" s="871" t="s">
        <v>641</v>
      </c>
      <c r="D100" s="882" t="s">
        <v>673</v>
      </c>
      <c r="E100" s="894" t="s">
        <v>340</v>
      </c>
      <c r="F100" s="890" t="s">
        <v>635</v>
      </c>
      <c r="G100" s="895" t="s">
        <v>351</v>
      </c>
      <c r="H100" s="882"/>
      <c r="I100" s="876">
        <f>I101+I103</f>
        <v>11500</v>
      </c>
    </row>
    <row r="101" spans="1:9" s="921" customFormat="1">
      <c r="A101" s="558" t="s">
        <v>342</v>
      </c>
      <c r="B101" s="345" t="s">
        <v>634</v>
      </c>
      <c r="C101" s="345" t="s">
        <v>641</v>
      </c>
      <c r="D101" s="566" t="s">
        <v>673</v>
      </c>
      <c r="E101" s="559" t="s">
        <v>340</v>
      </c>
      <c r="F101" s="681" t="s">
        <v>635</v>
      </c>
      <c r="G101" s="560" t="s">
        <v>479</v>
      </c>
      <c r="H101" s="566"/>
      <c r="I101" s="910">
        <f>I102</f>
        <v>1500</v>
      </c>
    </row>
    <row r="102" spans="1:9" s="163" customFormat="1">
      <c r="A102" s="115" t="s">
        <v>527</v>
      </c>
      <c r="B102" s="443" t="s">
        <v>634</v>
      </c>
      <c r="C102" s="443" t="s">
        <v>641</v>
      </c>
      <c r="D102" s="16" t="s">
        <v>673</v>
      </c>
      <c r="E102" s="317" t="s">
        <v>340</v>
      </c>
      <c r="F102" s="683" t="s">
        <v>635</v>
      </c>
      <c r="G102" s="318" t="s">
        <v>479</v>
      </c>
      <c r="H102" s="16" t="s">
        <v>644</v>
      </c>
      <c r="I102" s="452">
        <v>1500</v>
      </c>
    </row>
    <row r="103" spans="1:9" s="921" customFormat="1">
      <c r="A103" s="558" t="s">
        <v>343</v>
      </c>
      <c r="B103" s="345" t="s">
        <v>634</v>
      </c>
      <c r="C103" s="345" t="s">
        <v>641</v>
      </c>
      <c r="D103" s="566" t="s">
        <v>673</v>
      </c>
      <c r="E103" s="559" t="s">
        <v>340</v>
      </c>
      <c r="F103" s="681" t="s">
        <v>635</v>
      </c>
      <c r="G103" s="560" t="s">
        <v>480</v>
      </c>
      <c r="H103" s="566"/>
      <c r="I103" s="910">
        <f>I104</f>
        <v>10000</v>
      </c>
    </row>
    <row r="104" spans="1:9" s="163" customFormat="1">
      <c r="A104" s="289" t="s">
        <v>527</v>
      </c>
      <c r="B104" s="480" t="s">
        <v>634</v>
      </c>
      <c r="C104" s="480" t="s">
        <v>641</v>
      </c>
      <c r="D104" s="20" t="s">
        <v>673</v>
      </c>
      <c r="E104" s="173" t="s">
        <v>340</v>
      </c>
      <c r="F104" s="682" t="s">
        <v>635</v>
      </c>
      <c r="G104" s="174" t="s">
        <v>480</v>
      </c>
      <c r="H104" s="20" t="s">
        <v>644</v>
      </c>
      <c r="I104" s="452">
        <v>10000</v>
      </c>
    </row>
    <row r="105" spans="1:9" s="785" customFormat="1" ht="37.5">
      <c r="A105" s="777" t="s">
        <v>14</v>
      </c>
      <c r="B105" s="1166" t="s">
        <v>634</v>
      </c>
      <c r="C105" s="1166" t="s">
        <v>641</v>
      </c>
      <c r="D105" s="1166" t="s">
        <v>673</v>
      </c>
      <c r="E105" s="1167" t="s">
        <v>744</v>
      </c>
      <c r="F105" s="1168" t="s">
        <v>357</v>
      </c>
      <c r="G105" s="1169" t="s">
        <v>351</v>
      </c>
      <c r="H105" s="1166"/>
      <c r="I105" s="1183">
        <f>I106</f>
        <v>1000</v>
      </c>
    </row>
    <row r="106" spans="1:9" s="835" customFormat="1" ht="75">
      <c r="A106" s="1192" t="s">
        <v>330</v>
      </c>
      <c r="B106" s="1170" t="s">
        <v>634</v>
      </c>
      <c r="C106" s="1171" t="s">
        <v>641</v>
      </c>
      <c r="D106" s="1171" t="s">
        <v>673</v>
      </c>
      <c r="E106" s="1172" t="s">
        <v>746</v>
      </c>
      <c r="F106" s="1173" t="s">
        <v>357</v>
      </c>
      <c r="G106" s="1174" t="s">
        <v>351</v>
      </c>
      <c r="H106" s="1175"/>
      <c r="I106" s="846">
        <f>I107</f>
        <v>1000</v>
      </c>
    </row>
    <row r="107" spans="1:9" s="896" customFormat="1" ht="37.5">
      <c r="A107" s="1193" t="s">
        <v>3</v>
      </c>
      <c r="B107" s="1176" t="s">
        <v>634</v>
      </c>
      <c r="C107" s="1177" t="s">
        <v>641</v>
      </c>
      <c r="D107" s="1177" t="s">
        <v>673</v>
      </c>
      <c r="E107" s="1178" t="s">
        <v>746</v>
      </c>
      <c r="F107" s="1179" t="s">
        <v>635</v>
      </c>
      <c r="G107" s="1180" t="s">
        <v>351</v>
      </c>
      <c r="H107" s="1181"/>
      <c r="I107" s="1182">
        <f>I108</f>
        <v>1000</v>
      </c>
    </row>
    <row r="108" spans="1:9" s="921" customFormat="1" ht="37.5">
      <c r="A108" s="938" t="s">
        <v>4</v>
      </c>
      <c r="B108" s="1159" t="s">
        <v>634</v>
      </c>
      <c r="C108" s="1160" t="s">
        <v>641</v>
      </c>
      <c r="D108" s="1160" t="s">
        <v>673</v>
      </c>
      <c r="E108" s="1161" t="s">
        <v>746</v>
      </c>
      <c r="F108" s="1162" t="s">
        <v>635</v>
      </c>
      <c r="G108" s="1163" t="s">
        <v>5</v>
      </c>
      <c r="H108" s="1164"/>
      <c r="I108" s="1165">
        <f>I109</f>
        <v>1000</v>
      </c>
    </row>
    <row r="109" spans="1:9" s="163" customFormat="1" ht="20.25">
      <c r="A109" s="33" t="s">
        <v>527</v>
      </c>
      <c r="B109" s="1153" t="s">
        <v>634</v>
      </c>
      <c r="C109" s="1154" t="s">
        <v>641</v>
      </c>
      <c r="D109" s="1154" t="s">
        <v>673</v>
      </c>
      <c r="E109" s="1156" t="s">
        <v>746</v>
      </c>
      <c r="F109" s="1157" t="s">
        <v>635</v>
      </c>
      <c r="G109" s="1158" t="s">
        <v>5</v>
      </c>
      <c r="H109" s="1155" t="s">
        <v>644</v>
      </c>
      <c r="I109" s="453">
        <v>1000</v>
      </c>
    </row>
    <row r="110" spans="1:9" s="823" customFormat="1" ht="75" hidden="1">
      <c r="A110" s="1185" t="s">
        <v>500</v>
      </c>
      <c r="B110" s="1186" t="s">
        <v>634</v>
      </c>
      <c r="C110" s="1186" t="s">
        <v>641</v>
      </c>
      <c r="D110" s="1187" t="s">
        <v>673</v>
      </c>
      <c r="E110" s="1188" t="s">
        <v>224</v>
      </c>
      <c r="F110" s="1189" t="s">
        <v>357</v>
      </c>
      <c r="G110" s="1190" t="s">
        <v>351</v>
      </c>
      <c r="H110" s="1187"/>
      <c r="I110" s="1191">
        <f>I111</f>
        <v>0</v>
      </c>
    </row>
    <row r="111" spans="1:9" s="835" customFormat="1" ht="75" hidden="1">
      <c r="A111" s="841" t="s">
        <v>503</v>
      </c>
      <c r="B111" s="842" t="s">
        <v>634</v>
      </c>
      <c r="C111" s="842" t="s">
        <v>641</v>
      </c>
      <c r="D111" s="843" t="s">
        <v>673</v>
      </c>
      <c r="E111" s="844" t="s">
        <v>502</v>
      </c>
      <c r="F111" s="845" t="s">
        <v>357</v>
      </c>
      <c r="G111" s="274" t="s">
        <v>351</v>
      </c>
      <c r="H111" s="843"/>
      <c r="I111" s="846">
        <f>I112</f>
        <v>0</v>
      </c>
    </row>
    <row r="112" spans="1:9" s="893" customFormat="1" ht="75" hidden="1">
      <c r="A112" s="886" t="s">
        <v>504</v>
      </c>
      <c r="B112" s="887" t="s">
        <v>634</v>
      </c>
      <c r="C112" s="887" t="s">
        <v>641</v>
      </c>
      <c r="D112" s="888" t="s">
        <v>673</v>
      </c>
      <c r="E112" s="889" t="s">
        <v>502</v>
      </c>
      <c r="F112" s="890" t="s">
        <v>635</v>
      </c>
      <c r="G112" s="891" t="s">
        <v>351</v>
      </c>
      <c r="H112" s="882"/>
      <c r="I112" s="892">
        <f>I113+I115</f>
        <v>0</v>
      </c>
    </row>
    <row r="113" spans="1:37" s="923" customFormat="1" ht="37.5" hidden="1">
      <c r="A113" s="558" t="s">
        <v>505</v>
      </c>
      <c r="B113" s="566" t="s">
        <v>634</v>
      </c>
      <c r="C113" s="345" t="s">
        <v>641</v>
      </c>
      <c r="D113" s="566" t="s">
        <v>673</v>
      </c>
      <c r="E113" s="559" t="s">
        <v>502</v>
      </c>
      <c r="F113" s="681" t="s">
        <v>635</v>
      </c>
      <c r="G113" s="919" t="s">
        <v>496</v>
      </c>
      <c r="H113" s="566"/>
      <c r="I113" s="922">
        <f>I114</f>
        <v>0</v>
      </c>
    </row>
    <row r="114" spans="1:37" s="163" customFormat="1" hidden="1">
      <c r="A114" s="115" t="s">
        <v>527</v>
      </c>
      <c r="B114" s="16" t="s">
        <v>634</v>
      </c>
      <c r="C114" s="443" t="s">
        <v>641</v>
      </c>
      <c r="D114" s="16" t="s">
        <v>673</v>
      </c>
      <c r="E114" s="317" t="s">
        <v>502</v>
      </c>
      <c r="F114" s="683" t="s">
        <v>635</v>
      </c>
      <c r="G114" s="741" t="s">
        <v>496</v>
      </c>
      <c r="H114" s="739" t="s">
        <v>644</v>
      </c>
      <c r="I114" s="740"/>
    </row>
    <row r="115" spans="1:37" s="921" customFormat="1" ht="37.5" hidden="1">
      <c r="A115" s="918" t="s">
        <v>506</v>
      </c>
      <c r="B115" s="566" t="s">
        <v>634</v>
      </c>
      <c r="C115" s="345" t="s">
        <v>641</v>
      </c>
      <c r="D115" s="566" t="s">
        <v>673</v>
      </c>
      <c r="E115" s="559" t="s">
        <v>502</v>
      </c>
      <c r="F115" s="681" t="s">
        <v>635</v>
      </c>
      <c r="G115" s="919" t="s">
        <v>497</v>
      </c>
      <c r="H115" s="566"/>
      <c r="I115" s="920">
        <f>I116</f>
        <v>0</v>
      </c>
    </row>
    <row r="116" spans="1:37" s="163" customFormat="1" hidden="1">
      <c r="A116" s="115" t="s">
        <v>527</v>
      </c>
      <c r="B116" s="16" t="s">
        <v>634</v>
      </c>
      <c r="C116" s="443" t="s">
        <v>641</v>
      </c>
      <c r="D116" s="16" t="s">
        <v>673</v>
      </c>
      <c r="E116" s="317" t="s">
        <v>502</v>
      </c>
      <c r="F116" s="683" t="s">
        <v>635</v>
      </c>
      <c r="G116" s="741" t="s">
        <v>497</v>
      </c>
      <c r="H116" s="739" t="s">
        <v>644</v>
      </c>
      <c r="I116" s="740"/>
    </row>
    <row r="117" spans="1:37" s="163" customFormat="1">
      <c r="A117" s="111" t="s">
        <v>675</v>
      </c>
      <c r="B117" s="535" t="s">
        <v>634</v>
      </c>
      <c r="C117" s="535" t="s">
        <v>676</v>
      </c>
      <c r="D117" s="105"/>
      <c r="E117" s="96"/>
      <c r="F117" s="615"/>
      <c r="G117" s="669"/>
      <c r="H117" s="105"/>
      <c r="I117" s="536">
        <f>I118+I124</f>
        <v>82797</v>
      </c>
    </row>
    <row r="118" spans="1:37" s="228" customFormat="1">
      <c r="A118" s="543" t="s">
        <v>677</v>
      </c>
      <c r="B118" s="544" t="s">
        <v>634</v>
      </c>
      <c r="C118" s="544" t="s">
        <v>676</v>
      </c>
      <c r="D118" s="107" t="s">
        <v>636</v>
      </c>
      <c r="E118" s="541"/>
      <c r="F118" s="616"/>
      <c r="G118" s="670"/>
      <c r="H118" s="240"/>
      <c r="I118" s="537">
        <f>+I119</f>
        <v>0</v>
      </c>
      <c r="J118" s="227"/>
      <c r="K118" s="227"/>
      <c r="L118" s="227"/>
      <c r="M118" s="227"/>
      <c r="N118" s="227"/>
      <c r="O118" s="227"/>
      <c r="P118" s="227"/>
      <c r="Q118" s="227"/>
      <c r="R118" s="227"/>
      <c r="S118" s="227"/>
      <c r="T118" s="227"/>
      <c r="U118" s="227"/>
      <c r="V118" s="227"/>
      <c r="W118" s="227"/>
      <c r="X118" s="227"/>
      <c r="Y118" s="227"/>
      <c r="Z118" s="227"/>
      <c r="AA118" s="227"/>
      <c r="AB118" s="227"/>
      <c r="AC118" s="227"/>
      <c r="AD118" s="227"/>
      <c r="AE118" s="227"/>
      <c r="AF118" s="227"/>
      <c r="AG118" s="227"/>
      <c r="AH118" s="227"/>
      <c r="AI118" s="227"/>
      <c r="AJ118" s="227"/>
      <c r="AK118" s="227"/>
    </row>
    <row r="119" spans="1:37" s="847" customFormat="1" ht="75">
      <c r="A119" s="801" t="s">
        <v>500</v>
      </c>
      <c r="B119" s="549" t="s">
        <v>634</v>
      </c>
      <c r="C119" s="549" t="s">
        <v>676</v>
      </c>
      <c r="D119" s="551" t="s">
        <v>636</v>
      </c>
      <c r="E119" s="797" t="s">
        <v>224</v>
      </c>
      <c r="F119" s="798" t="s">
        <v>357</v>
      </c>
      <c r="G119" s="783" t="s">
        <v>354</v>
      </c>
      <c r="H119" s="551"/>
      <c r="I119" s="799">
        <f>+I120</f>
        <v>0</v>
      </c>
    </row>
    <row r="120" spans="1:37" s="847" customFormat="1" ht="93.75">
      <c r="A120" s="66" t="s">
        <v>328</v>
      </c>
      <c r="B120" s="275" t="s">
        <v>634</v>
      </c>
      <c r="C120" s="275" t="s">
        <v>676</v>
      </c>
      <c r="D120" s="108" t="s">
        <v>636</v>
      </c>
      <c r="E120" s="830" t="s">
        <v>723</v>
      </c>
      <c r="F120" s="831" t="s">
        <v>357</v>
      </c>
      <c r="G120" s="826" t="s">
        <v>354</v>
      </c>
      <c r="H120" s="108"/>
      <c r="I120" s="836">
        <f>+I121</f>
        <v>0</v>
      </c>
    </row>
    <row r="121" spans="1:37" s="877" customFormat="1" ht="75">
      <c r="A121" s="878" t="s">
        <v>222</v>
      </c>
      <c r="B121" s="871" t="s">
        <v>634</v>
      </c>
      <c r="C121" s="871" t="s">
        <v>676</v>
      </c>
      <c r="D121" s="882" t="s">
        <v>636</v>
      </c>
      <c r="E121" s="883" t="s">
        <v>723</v>
      </c>
      <c r="F121" s="884" t="s">
        <v>635</v>
      </c>
      <c r="G121" s="885" t="s">
        <v>354</v>
      </c>
      <c r="H121" s="882"/>
      <c r="I121" s="876">
        <f>+I122</f>
        <v>0</v>
      </c>
    </row>
    <row r="122" spans="1:37" s="907" customFormat="1">
      <c r="A122" s="558" t="s">
        <v>223</v>
      </c>
      <c r="B122" s="564" t="s">
        <v>634</v>
      </c>
      <c r="C122" s="564" t="s">
        <v>676</v>
      </c>
      <c r="D122" s="565" t="s">
        <v>636</v>
      </c>
      <c r="E122" s="559" t="s">
        <v>723</v>
      </c>
      <c r="F122" s="681" t="s">
        <v>635</v>
      </c>
      <c r="G122" s="560" t="s">
        <v>379</v>
      </c>
      <c r="H122" s="566"/>
      <c r="I122" s="561">
        <f>+I123</f>
        <v>0</v>
      </c>
    </row>
    <row r="123" spans="1:37" s="228" customFormat="1">
      <c r="A123" s="33" t="s">
        <v>645</v>
      </c>
      <c r="B123" s="482" t="s">
        <v>634</v>
      </c>
      <c r="C123" s="482" t="s">
        <v>676</v>
      </c>
      <c r="D123" s="110" t="s">
        <v>636</v>
      </c>
      <c r="E123" s="317" t="s">
        <v>723</v>
      </c>
      <c r="F123" s="683" t="s">
        <v>635</v>
      </c>
      <c r="G123" s="318" t="s">
        <v>379</v>
      </c>
      <c r="H123" s="16" t="s">
        <v>646</v>
      </c>
      <c r="I123" s="452">
        <v>0</v>
      </c>
      <c r="J123" s="227"/>
      <c r="K123" s="227"/>
      <c r="L123" s="227"/>
      <c r="M123" s="227"/>
      <c r="N123" s="227"/>
      <c r="O123" s="227"/>
      <c r="P123" s="227"/>
      <c r="Q123" s="227"/>
      <c r="R123" s="227"/>
      <c r="S123" s="227"/>
      <c r="T123" s="227"/>
      <c r="U123" s="227"/>
      <c r="V123" s="227"/>
      <c r="W123" s="227"/>
      <c r="X123" s="227"/>
      <c r="Y123" s="227"/>
      <c r="Z123" s="227"/>
      <c r="AA123" s="227"/>
      <c r="AB123" s="227"/>
      <c r="AC123" s="227"/>
      <c r="AD123" s="227"/>
      <c r="AE123" s="227"/>
      <c r="AF123" s="227"/>
      <c r="AG123" s="227"/>
      <c r="AH123" s="227"/>
      <c r="AI123" s="227"/>
      <c r="AJ123" s="227"/>
      <c r="AK123" s="227"/>
    </row>
    <row r="124" spans="1:37" s="228" customFormat="1">
      <c r="A124" s="143" t="s">
        <v>678</v>
      </c>
      <c r="B124" s="545" t="s">
        <v>634</v>
      </c>
      <c r="C124" s="545" t="s">
        <v>676</v>
      </c>
      <c r="D124" s="100" t="s">
        <v>664</v>
      </c>
      <c r="E124" s="242"/>
      <c r="F124" s="614"/>
      <c r="G124" s="668"/>
      <c r="H124" s="100"/>
      <c r="I124" s="546">
        <f>+I125</f>
        <v>82797</v>
      </c>
      <c r="J124" s="227"/>
      <c r="K124" s="227"/>
      <c r="L124" s="227"/>
      <c r="M124" s="227"/>
      <c r="N124" s="227"/>
      <c r="O124" s="227"/>
      <c r="P124" s="227"/>
      <c r="Q124" s="227"/>
      <c r="R124" s="227"/>
      <c r="S124" s="227"/>
      <c r="T124" s="227"/>
      <c r="U124" s="227"/>
      <c r="V124" s="227"/>
      <c r="W124" s="227"/>
      <c r="X124" s="227"/>
      <c r="Y124" s="227"/>
      <c r="Z124" s="227"/>
      <c r="AA124" s="227"/>
      <c r="AB124" s="227"/>
      <c r="AC124" s="227"/>
      <c r="AD124" s="227"/>
      <c r="AE124" s="227"/>
      <c r="AF124" s="227"/>
      <c r="AG124" s="227"/>
      <c r="AH124" s="227"/>
      <c r="AI124" s="227"/>
      <c r="AJ124" s="227"/>
      <c r="AK124" s="227"/>
    </row>
    <row r="125" spans="1:37" s="772" customFormat="1" ht="75">
      <c r="A125" s="801" t="s">
        <v>500</v>
      </c>
      <c r="B125" s="552" t="s">
        <v>634</v>
      </c>
      <c r="C125" s="552" t="s">
        <v>676</v>
      </c>
      <c r="D125" s="554" t="s">
        <v>664</v>
      </c>
      <c r="E125" s="778" t="s">
        <v>722</v>
      </c>
      <c r="F125" s="779" t="s">
        <v>357</v>
      </c>
      <c r="G125" s="802" t="s">
        <v>354</v>
      </c>
      <c r="H125" s="552"/>
      <c r="I125" s="803">
        <f>+I126</f>
        <v>82797</v>
      </c>
    </row>
    <row r="126" spans="1:37" s="847" customFormat="1" ht="75">
      <c r="A126" s="806" t="s">
        <v>329</v>
      </c>
      <c r="B126" s="807" t="s">
        <v>634</v>
      </c>
      <c r="C126" s="807" t="s">
        <v>676</v>
      </c>
      <c r="D126" s="808" t="s">
        <v>664</v>
      </c>
      <c r="E126" s="816" t="s">
        <v>225</v>
      </c>
      <c r="F126" s="817" t="s">
        <v>357</v>
      </c>
      <c r="G126" s="820" t="s">
        <v>354</v>
      </c>
      <c r="H126" s="807"/>
      <c r="I126" s="812">
        <f>+I127</f>
        <v>82797</v>
      </c>
    </row>
    <row r="127" spans="1:37" s="877" customFormat="1" ht="37.5">
      <c r="A127" s="870" t="s">
        <v>278</v>
      </c>
      <c r="B127" s="879" t="s">
        <v>634</v>
      </c>
      <c r="C127" s="879" t="s">
        <v>676</v>
      </c>
      <c r="D127" s="880" t="s">
        <v>664</v>
      </c>
      <c r="E127" s="873" t="s">
        <v>225</v>
      </c>
      <c r="F127" s="874" t="s">
        <v>635</v>
      </c>
      <c r="G127" s="875" t="s">
        <v>354</v>
      </c>
      <c r="H127" s="879"/>
      <c r="I127" s="881">
        <f>I128</f>
        <v>82797</v>
      </c>
    </row>
    <row r="128" spans="1:37" s="907" customFormat="1">
      <c r="A128" s="911" t="s">
        <v>725</v>
      </c>
      <c r="B128" s="912" t="s">
        <v>634</v>
      </c>
      <c r="C128" s="912" t="s">
        <v>676</v>
      </c>
      <c r="D128" s="913" t="s">
        <v>664</v>
      </c>
      <c r="E128" s="914" t="s">
        <v>225</v>
      </c>
      <c r="F128" s="915" t="s">
        <v>635</v>
      </c>
      <c r="G128" s="916" t="s">
        <v>380</v>
      </c>
      <c r="H128" s="912"/>
      <c r="I128" s="917">
        <f>SUM(I129:I129)</f>
        <v>82797</v>
      </c>
    </row>
    <row r="129" spans="1:37" s="228" customFormat="1">
      <c r="A129" s="115" t="s">
        <v>527</v>
      </c>
      <c r="B129" s="483" t="s">
        <v>634</v>
      </c>
      <c r="C129" s="483" t="s">
        <v>676</v>
      </c>
      <c r="D129" s="330" t="s">
        <v>664</v>
      </c>
      <c r="E129" s="154" t="s">
        <v>225</v>
      </c>
      <c r="F129" s="679" t="s">
        <v>635</v>
      </c>
      <c r="G129" s="455" t="s">
        <v>380</v>
      </c>
      <c r="H129" s="260" t="s">
        <v>644</v>
      </c>
      <c r="I129" s="450">
        <v>82797</v>
      </c>
      <c r="J129" s="227"/>
      <c r="K129" s="227"/>
      <c r="L129" s="227"/>
      <c r="M129" s="227"/>
      <c r="N129" s="227"/>
      <c r="O129" s="227"/>
      <c r="P129" s="227"/>
      <c r="Q129" s="227"/>
      <c r="R129" s="227"/>
      <c r="S129" s="227"/>
      <c r="T129" s="227"/>
      <c r="U129" s="227"/>
      <c r="V129" s="227"/>
      <c r="W129" s="227"/>
      <c r="X129" s="227"/>
      <c r="Y129" s="227"/>
      <c r="Z129" s="227"/>
      <c r="AA129" s="227"/>
      <c r="AB129" s="227"/>
      <c r="AC129" s="227"/>
      <c r="AD129" s="227"/>
      <c r="AE129" s="227"/>
      <c r="AF129" s="227"/>
      <c r="AG129" s="227"/>
      <c r="AH129" s="227"/>
      <c r="AI129" s="227"/>
      <c r="AJ129" s="227"/>
      <c r="AK129" s="227"/>
    </row>
    <row r="130" spans="1:37" s="228" customFormat="1">
      <c r="A130" s="160" t="s">
        <v>682</v>
      </c>
      <c r="B130" s="239" t="s">
        <v>634</v>
      </c>
      <c r="C130" s="239" t="s">
        <v>683</v>
      </c>
      <c r="D130" s="161"/>
      <c r="E130" s="237"/>
      <c r="F130" s="611"/>
      <c r="G130" s="662"/>
      <c r="H130" s="161"/>
      <c r="I130" s="534">
        <f>+I131+I144</f>
        <v>1047738</v>
      </c>
      <c r="J130" s="227"/>
      <c r="K130" s="227"/>
      <c r="L130" s="227"/>
      <c r="M130" s="227"/>
      <c r="N130" s="227"/>
      <c r="O130" s="227"/>
      <c r="P130" s="227"/>
      <c r="Q130" s="227"/>
      <c r="R130" s="227"/>
      <c r="S130" s="227"/>
      <c r="T130" s="227"/>
      <c r="U130" s="227"/>
      <c r="V130" s="227"/>
      <c r="W130" s="227"/>
      <c r="X130" s="227"/>
      <c r="Y130" s="227"/>
      <c r="Z130" s="227"/>
      <c r="AA130" s="227"/>
      <c r="AB130" s="227"/>
      <c r="AC130" s="227"/>
      <c r="AD130" s="227"/>
      <c r="AE130" s="227"/>
      <c r="AF130" s="227"/>
      <c r="AG130" s="227"/>
      <c r="AH130" s="227"/>
      <c r="AI130" s="227"/>
      <c r="AJ130" s="227"/>
      <c r="AK130" s="227"/>
    </row>
    <row r="131" spans="1:37" s="228" customFormat="1">
      <c r="A131" s="57" t="s">
        <v>684</v>
      </c>
      <c r="B131" s="244" t="s">
        <v>634</v>
      </c>
      <c r="C131" s="244" t="s">
        <v>683</v>
      </c>
      <c r="D131" s="240" t="s">
        <v>635</v>
      </c>
      <c r="E131" s="241"/>
      <c r="F131" s="612"/>
      <c r="G131" s="663"/>
      <c r="H131" s="240"/>
      <c r="I131" s="537">
        <f>+I132</f>
        <v>1047738</v>
      </c>
      <c r="J131" s="227"/>
      <c r="K131" s="227"/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227"/>
      <c r="Z131" s="227"/>
      <c r="AA131" s="227"/>
      <c r="AB131" s="227"/>
      <c r="AC131" s="227"/>
      <c r="AD131" s="227"/>
      <c r="AE131" s="227"/>
      <c r="AF131" s="227"/>
      <c r="AG131" s="227"/>
      <c r="AH131" s="227"/>
      <c r="AI131" s="227"/>
      <c r="AJ131" s="227"/>
      <c r="AK131" s="227"/>
    </row>
    <row r="132" spans="1:37" s="772" customFormat="1" ht="56.25">
      <c r="A132" s="800" t="s">
        <v>259</v>
      </c>
      <c r="B132" s="549" t="s">
        <v>634</v>
      </c>
      <c r="C132" s="549" t="s">
        <v>683</v>
      </c>
      <c r="D132" s="551" t="s">
        <v>635</v>
      </c>
      <c r="E132" s="797" t="s">
        <v>706</v>
      </c>
      <c r="F132" s="798" t="s">
        <v>357</v>
      </c>
      <c r="G132" s="783" t="s">
        <v>354</v>
      </c>
      <c r="H132" s="553"/>
      <c r="I132" s="784">
        <f>+I133</f>
        <v>1047738</v>
      </c>
    </row>
    <row r="133" spans="1:37" s="847" customFormat="1" ht="75">
      <c r="A133" s="66" t="s">
        <v>260</v>
      </c>
      <c r="B133" s="275" t="s">
        <v>634</v>
      </c>
      <c r="C133" s="275" t="s">
        <v>683</v>
      </c>
      <c r="D133" s="108" t="s">
        <v>635</v>
      </c>
      <c r="E133" s="844" t="s">
        <v>708</v>
      </c>
      <c r="F133" s="845" t="s">
        <v>357</v>
      </c>
      <c r="G133" s="274" t="s">
        <v>354</v>
      </c>
      <c r="H133" s="108"/>
      <c r="I133" s="827">
        <f>I134</f>
        <v>1047738</v>
      </c>
    </row>
    <row r="134" spans="1:37" s="877" customFormat="1">
      <c r="A134" s="878" t="s">
        <v>145</v>
      </c>
      <c r="B134" s="871" t="s">
        <v>634</v>
      </c>
      <c r="C134" s="871" t="s">
        <v>683</v>
      </c>
      <c r="D134" s="872" t="s">
        <v>635</v>
      </c>
      <c r="E134" s="873" t="s">
        <v>708</v>
      </c>
      <c r="F134" s="874" t="s">
        <v>635</v>
      </c>
      <c r="G134" s="875" t="s">
        <v>354</v>
      </c>
      <c r="H134" s="871"/>
      <c r="I134" s="876">
        <f>I135+I137+I139</f>
        <v>1047738</v>
      </c>
    </row>
    <row r="135" spans="1:37" s="877" customFormat="1" ht="37.5">
      <c r="A135" s="935" t="s">
        <v>0</v>
      </c>
      <c r="B135" s="345" t="s">
        <v>634</v>
      </c>
      <c r="C135" s="345" t="s">
        <v>683</v>
      </c>
      <c r="D135" s="566" t="s">
        <v>635</v>
      </c>
      <c r="E135" s="559" t="s">
        <v>708</v>
      </c>
      <c r="F135" s="681" t="s">
        <v>635</v>
      </c>
      <c r="G135" s="909" t="s">
        <v>487</v>
      </c>
      <c r="H135" s="566"/>
      <c r="I135" s="910">
        <f>I136</f>
        <v>478126</v>
      </c>
    </row>
    <row r="136" spans="1:37" s="228" customFormat="1" ht="56.25">
      <c r="A136" s="158" t="s">
        <v>642</v>
      </c>
      <c r="B136" s="443" t="s">
        <v>634</v>
      </c>
      <c r="C136" s="443" t="s">
        <v>683</v>
      </c>
      <c r="D136" s="16" t="s">
        <v>635</v>
      </c>
      <c r="E136" s="317" t="s">
        <v>708</v>
      </c>
      <c r="F136" s="683" t="s">
        <v>635</v>
      </c>
      <c r="G136" s="355" t="s">
        <v>487</v>
      </c>
      <c r="H136" s="16" t="s">
        <v>637</v>
      </c>
      <c r="I136" s="452">
        <v>478126</v>
      </c>
      <c r="J136" s="227"/>
      <c r="K136" s="227"/>
      <c r="L136" s="227"/>
      <c r="M136" s="227"/>
      <c r="N136" s="227"/>
      <c r="O136" s="227"/>
      <c r="P136" s="227"/>
      <c r="Q136" s="227"/>
      <c r="R136" s="227"/>
      <c r="S136" s="227"/>
      <c r="T136" s="227"/>
      <c r="U136" s="227"/>
      <c r="V136" s="227"/>
      <c r="W136" s="227"/>
      <c r="X136" s="227"/>
      <c r="Y136" s="227"/>
      <c r="Z136" s="227"/>
      <c r="AA136" s="227"/>
      <c r="AB136" s="227"/>
      <c r="AC136" s="227"/>
      <c r="AD136" s="227"/>
      <c r="AE136" s="227"/>
      <c r="AF136" s="227"/>
      <c r="AG136" s="227"/>
      <c r="AH136" s="227"/>
      <c r="AI136" s="227"/>
      <c r="AJ136" s="227"/>
      <c r="AK136" s="227"/>
    </row>
    <row r="137" spans="1:37" s="228" customFormat="1" ht="56.25">
      <c r="A137" s="935" t="s">
        <v>1</v>
      </c>
      <c r="B137" s="345" t="s">
        <v>634</v>
      </c>
      <c r="C137" s="345" t="s">
        <v>683</v>
      </c>
      <c r="D137" s="566" t="s">
        <v>635</v>
      </c>
      <c r="E137" s="559" t="s">
        <v>708</v>
      </c>
      <c r="F137" s="681" t="s">
        <v>635</v>
      </c>
      <c r="G137" s="909" t="s">
        <v>486</v>
      </c>
      <c r="H137" s="566"/>
      <c r="I137" s="910">
        <f>I138</f>
        <v>303375</v>
      </c>
      <c r="J137" s="227"/>
      <c r="K137" s="227"/>
      <c r="L137" s="227"/>
      <c r="M137" s="227"/>
      <c r="N137" s="227"/>
      <c r="O137" s="227"/>
      <c r="P137" s="227"/>
      <c r="Q137" s="227"/>
      <c r="R137" s="227"/>
      <c r="S137" s="227"/>
      <c r="T137" s="227"/>
      <c r="U137" s="227"/>
      <c r="V137" s="227"/>
      <c r="W137" s="227"/>
      <c r="X137" s="227"/>
      <c r="Y137" s="227"/>
      <c r="Z137" s="227"/>
      <c r="AA137" s="227"/>
      <c r="AB137" s="227"/>
      <c r="AC137" s="227"/>
      <c r="AD137" s="227"/>
      <c r="AE137" s="227"/>
      <c r="AF137" s="227"/>
      <c r="AG137" s="227"/>
      <c r="AH137" s="227"/>
      <c r="AI137" s="227"/>
      <c r="AJ137" s="227"/>
      <c r="AK137" s="227"/>
    </row>
    <row r="138" spans="1:37" s="228" customFormat="1" ht="56.25">
      <c r="A138" s="158" t="s">
        <v>642</v>
      </c>
      <c r="B138" s="443" t="s">
        <v>634</v>
      </c>
      <c r="C138" s="443" t="s">
        <v>683</v>
      </c>
      <c r="D138" s="16" t="s">
        <v>635</v>
      </c>
      <c r="E138" s="317" t="s">
        <v>708</v>
      </c>
      <c r="F138" s="683" t="s">
        <v>635</v>
      </c>
      <c r="G138" s="355" t="s">
        <v>486</v>
      </c>
      <c r="H138" s="16" t="s">
        <v>637</v>
      </c>
      <c r="I138" s="452">
        <v>303375</v>
      </c>
      <c r="J138" s="227"/>
      <c r="K138" s="227"/>
      <c r="L138" s="227"/>
      <c r="M138" s="227"/>
      <c r="N138" s="227"/>
      <c r="O138" s="227"/>
      <c r="P138" s="227"/>
      <c r="Q138" s="227"/>
      <c r="R138" s="227"/>
      <c r="S138" s="227"/>
      <c r="T138" s="227"/>
      <c r="U138" s="227"/>
      <c r="V138" s="227"/>
      <c r="W138" s="227"/>
      <c r="X138" s="227"/>
      <c r="Y138" s="227"/>
      <c r="Z138" s="227"/>
      <c r="AA138" s="227"/>
      <c r="AB138" s="227"/>
      <c r="AC138" s="227"/>
      <c r="AD138" s="227"/>
      <c r="AE138" s="227"/>
      <c r="AF138" s="227"/>
      <c r="AG138" s="227"/>
      <c r="AH138" s="227"/>
      <c r="AI138" s="227"/>
      <c r="AJ138" s="227"/>
      <c r="AK138" s="227"/>
    </row>
    <row r="139" spans="1:37" s="907" customFormat="1">
      <c r="A139" s="558" t="s">
        <v>710</v>
      </c>
      <c r="B139" s="345" t="s">
        <v>634</v>
      </c>
      <c r="C139" s="345" t="s">
        <v>683</v>
      </c>
      <c r="D139" s="908" t="s">
        <v>635</v>
      </c>
      <c r="E139" s="559" t="s">
        <v>708</v>
      </c>
      <c r="F139" s="681" t="s">
        <v>635</v>
      </c>
      <c r="G139" s="909" t="s">
        <v>364</v>
      </c>
      <c r="H139" s="345"/>
      <c r="I139" s="561">
        <f>I140+I141</f>
        <v>266237</v>
      </c>
    </row>
    <row r="140" spans="1:37" s="228" customFormat="1">
      <c r="A140" s="115" t="s">
        <v>527</v>
      </c>
      <c r="B140" s="443" t="s">
        <v>634</v>
      </c>
      <c r="C140" s="443" t="s">
        <v>683</v>
      </c>
      <c r="D140" s="16" t="s">
        <v>635</v>
      </c>
      <c r="E140" s="317" t="s">
        <v>708</v>
      </c>
      <c r="F140" s="683" t="s">
        <v>635</v>
      </c>
      <c r="G140" s="355" t="s">
        <v>364</v>
      </c>
      <c r="H140" s="16" t="s">
        <v>644</v>
      </c>
      <c r="I140" s="452">
        <v>244737</v>
      </c>
      <c r="J140" s="227"/>
      <c r="K140" s="227"/>
      <c r="L140" s="227"/>
      <c r="M140" s="227"/>
      <c r="N140" s="227"/>
      <c r="O140" s="227"/>
      <c r="P140" s="227"/>
      <c r="Q140" s="227"/>
      <c r="R140" s="227"/>
      <c r="S140" s="227"/>
      <c r="T140" s="227"/>
      <c r="U140" s="227"/>
      <c r="V140" s="227"/>
      <c r="W140" s="227"/>
      <c r="X140" s="227"/>
      <c r="Y140" s="227"/>
      <c r="Z140" s="227"/>
      <c r="AA140" s="227"/>
      <c r="AB140" s="227"/>
      <c r="AC140" s="227"/>
      <c r="AD140" s="227"/>
      <c r="AE140" s="227"/>
      <c r="AF140" s="227"/>
      <c r="AG140" s="227"/>
      <c r="AH140" s="227"/>
      <c r="AI140" s="227"/>
      <c r="AJ140" s="227"/>
      <c r="AK140" s="227"/>
    </row>
    <row r="141" spans="1:37" s="228" customFormat="1">
      <c r="A141" s="33" t="s">
        <v>645</v>
      </c>
      <c r="B141" s="443" t="s">
        <v>634</v>
      </c>
      <c r="C141" s="443" t="s">
        <v>683</v>
      </c>
      <c r="D141" s="16" t="s">
        <v>635</v>
      </c>
      <c r="E141" s="317" t="s">
        <v>708</v>
      </c>
      <c r="F141" s="683" t="s">
        <v>635</v>
      </c>
      <c r="G141" s="355" t="s">
        <v>364</v>
      </c>
      <c r="H141" s="16" t="s">
        <v>646</v>
      </c>
      <c r="I141" s="452">
        <v>21500</v>
      </c>
      <c r="J141" s="227"/>
      <c r="K141" s="227"/>
      <c r="L141" s="227"/>
      <c r="M141" s="227"/>
      <c r="N141" s="227"/>
      <c r="O141" s="227"/>
      <c r="P141" s="227"/>
      <c r="Q141" s="227"/>
      <c r="R141" s="227"/>
      <c r="S141" s="227"/>
      <c r="T141" s="227"/>
      <c r="U141" s="227"/>
      <c r="V141" s="227"/>
      <c r="W141" s="227"/>
      <c r="X141" s="227"/>
      <c r="Y141" s="227"/>
      <c r="Z141" s="227"/>
      <c r="AA141" s="227"/>
      <c r="AB141" s="227"/>
      <c r="AC141" s="227"/>
      <c r="AD141" s="227"/>
      <c r="AE141" s="227"/>
      <c r="AF141" s="227"/>
      <c r="AG141" s="227"/>
      <c r="AH141" s="227"/>
      <c r="AI141" s="227"/>
      <c r="AJ141" s="227"/>
      <c r="AK141" s="227"/>
    </row>
    <row r="142" spans="1:37" s="907" customFormat="1" ht="37.5" hidden="1">
      <c r="A142" s="558" t="s">
        <v>499</v>
      </c>
      <c r="B142" s="345" t="s">
        <v>634</v>
      </c>
      <c r="C142" s="345" t="s">
        <v>683</v>
      </c>
      <c r="D142" s="566" t="s">
        <v>635</v>
      </c>
      <c r="E142" s="559" t="s">
        <v>708</v>
      </c>
      <c r="F142" s="681" t="s">
        <v>635</v>
      </c>
      <c r="G142" s="909" t="s">
        <v>498</v>
      </c>
      <c r="H142" s="566"/>
      <c r="I142" s="910">
        <f>I143</f>
        <v>0</v>
      </c>
    </row>
    <row r="143" spans="1:37" s="228" customFormat="1" hidden="1">
      <c r="A143" s="115" t="s">
        <v>527</v>
      </c>
      <c r="B143" s="351" t="s">
        <v>634</v>
      </c>
      <c r="C143" s="351" t="s">
        <v>683</v>
      </c>
      <c r="D143" s="349" t="s">
        <v>635</v>
      </c>
      <c r="E143" s="317" t="s">
        <v>708</v>
      </c>
      <c r="F143" s="683" t="s">
        <v>635</v>
      </c>
      <c r="G143" s="355" t="s">
        <v>498</v>
      </c>
      <c r="H143" s="16" t="s">
        <v>644</v>
      </c>
      <c r="I143" s="452"/>
      <c r="J143" s="227"/>
      <c r="K143" s="227"/>
      <c r="L143" s="227"/>
      <c r="M143" s="227"/>
      <c r="N143" s="227"/>
      <c r="O143" s="227"/>
      <c r="P143" s="227"/>
      <c r="Q143" s="227"/>
      <c r="R143" s="227"/>
      <c r="S143" s="227"/>
      <c r="T143" s="227"/>
      <c r="U143" s="227"/>
      <c r="V143" s="227"/>
      <c r="W143" s="227"/>
      <c r="X143" s="227"/>
      <c r="Y143" s="227"/>
      <c r="Z143" s="227"/>
      <c r="AA143" s="227"/>
      <c r="AB143" s="227"/>
      <c r="AC143" s="227"/>
      <c r="AD143" s="227"/>
      <c r="AE143" s="227"/>
      <c r="AF143" s="227"/>
      <c r="AG143" s="227"/>
      <c r="AH143" s="227"/>
      <c r="AI143" s="227"/>
      <c r="AJ143" s="227"/>
      <c r="AK143" s="227"/>
    </row>
    <row r="144" spans="1:37" s="228" customFormat="1">
      <c r="A144" s="57" t="s">
        <v>230</v>
      </c>
      <c r="B144" s="244" t="s">
        <v>634</v>
      </c>
      <c r="C144" s="244" t="s">
        <v>683</v>
      </c>
      <c r="D144" s="240" t="s">
        <v>641</v>
      </c>
      <c r="E144" s="241"/>
      <c r="F144" s="612"/>
      <c r="G144" s="663"/>
      <c r="H144" s="240"/>
      <c r="I144" s="537">
        <f>+I145</f>
        <v>0</v>
      </c>
      <c r="J144" s="227"/>
      <c r="K144" s="227"/>
      <c r="L144" s="227"/>
      <c r="M144" s="227"/>
      <c r="N144" s="227"/>
      <c r="O144" s="227"/>
      <c r="P144" s="227"/>
      <c r="Q144" s="227"/>
      <c r="R144" s="227"/>
      <c r="S144" s="227"/>
      <c r="T144" s="227"/>
      <c r="U144" s="227"/>
      <c r="V144" s="227"/>
      <c r="W144" s="227"/>
      <c r="X144" s="227"/>
      <c r="Y144" s="227"/>
      <c r="Z144" s="227"/>
      <c r="AA144" s="227"/>
      <c r="AB144" s="227"/>
      <c r="AC144" s="227"/>
      <c r="AD144" s="227"/>
      <c r="AE144" s="227"/>
      <c r="AF144" s="227"/>
      <c r="AG144" s="227"/>
      <c r="AH144" s="227"/>
      <c r="AI144" s="227"/>
      <c r="AJ144" s="227"/>
      <c r="AK144" s="227"/>
    </row>
    <row r="145" spans="1:37" s="772" customFormat="1" ht="56.25">
      <c r="A145" s="800" t="s">
        <v>253</v>
      </c>
      <c r="B145" s="549" t="s">
        <v>634</v>
      </c>
      <c r="C145" s="549" t="s">
        <v>683</v>
      </c>
      <c r="D145" s="551" t="s">
        <v>641</v>
      </c>
      <c r="E145" s="797" t="s">
        <v>706</v>
      </c>
      <c r="F145" s="798" t="s">
        <v>357</v>
      </c>
      <c r="G145" s="783" t="s">
        <v>354</v>
      </c>
      <c r="H145" s="553"/>
      <c r="I145" s="784">
        <f>+I146</f>
        <v>0</v>
      </c>
    </row>
    <row r="146" spans="1:37" s="847" customFormat="1" ht="56.25">
      <c r="A146" s="66" t="s">
        <v>25</v>
      </c>
      <c r="B146" s="275" t="s">
        <v>634</v>
      </c>
      <c r="C146" s="275" t="s">
        <v>683</v>
      </c>
      <c r="D146" s="108" t="s">
        <v>641</v>
      </c>
      <c r="E146" s="844" t="s">
        <v>233</v>
      </c>
      <c r="F146" s="845" t="s">
        <v>357</v>
      </c>
      <c r="G146" s="274" t="s">
        <v>354</v>
      </c>
      <c r="H146" s="108"/>
      <c r="I146" s="827">
        <f>+I147</f>
        <v>0</v>
      </c>
    </row>
    <row r="147" spans="1:37" s="877" customFormat="1" ht="93.75">
      <c r="A147" s="878" t="s">
        <v>231</v>
      </c>
      <c r="B147" s="871" t="s">
        <v>634</v>
      </c>
      <c r="C147" s="871" t="s">
        <v>683</v>
      </c>
      <c r="D147" s="872" t="s">
        <v>641</v>
      </c>
      <c r="E147" s="873" t="s">
        <v>233</v>
      </c>
      <c r="F147" s="874" t="s">
        <v>636</v>
      </c>
      <c r="G147" s="875" t="s">
        <v>354</v>
      </c>
      <c r="H147" s="871"/>
      <c r="I147" s="876">
        <f>+I148</f>
        <v>0</v>
      </c>
    </row>
    <row r="148" spans="1:37" s="907" customFormat="1" ht="37.5">
      <c r="A148" s="558" t="s">
        <v>232</v>
      </c>
      <c r="B148" s="345" t="s">
        <v>634</v>
      </c>
      <c r="C148" s="345" t="s">
        <v>683</v>
      </c>
      <c r="D148" s="908" t="s">
        <v>641</v>
      </c>
      <c r="E148" s="559" t="s">
        <v>233</v>
      </c>
      <c r="F148" s="681" t="s">
        <v>636</v>
      </c>
      <c r="G148" s="909" t="s">
        <v>381</v>
      </c>
      <c r="H148" s="345"/>
      <c r="I148" s="561">
        <f>+I149</f>
        <v>0</v>
      </c>
    </row>
    <row r="149" spans="1:37" s="228" customFormat="1">
      <c r="A149" s="115" t="s">
        <v>527</v>
      </c>
      <c r="B149" s="443" t="s">
        <v>634</v>
      </c>
      <c r="C149" s="443" t="s">
        <v>683</v>
      </c>
      <c r="D149" s="16" t="s">
        <v>641</v>
      </c>
      <c r="E149" s="317" t="s">
        <v>233</v>
      </c>
      <c r="F149" s="683" t="s">
        <v>636</v>
      </c>
      <c r="G149" s="355" t="s">
        <v>381</v>
      </c>
      <c r="H149" s="16" t="s">
        <v>644</v>
      </c>
      <c r="I149" s="452">
        <v>0</v>
      </c>
      <c r="J149" s="227"/>
      <c r="K149" s="227"/>
      <c r="L149" s="227"/>
      <c r="M149" s="227"/>
      <c r="N149" s="227"/>
      <c r="O149" s="227"/>
      <c r="P149" s="227"/>
      <c r="Q149" s="227"/>
      <c r="R149" s="227"/>
      <c r="S149" s="227"/>
      <c r="T149" s="227"/>
      <c r="U149" s="227"/>
      <c r="V149" s="227"/>
      <c r="W149" s="227"/>
      <c r="X149" s="227"/>
      <c r="Y149" s="227"/>
      <c r="Z149" s="227"/>
      <c r="AA149" s="227"/>
      <c r="AB149" s="227"/>
      <c r="AC149" s="227"/>
      <c r="AD149" s="227"/>
      <c r="AE149" s="227"/>
      <c r="AF149" s="227"/>
      <c r="AG149" s="227"/>
      <c r="AH149" s="227"/>
      <c r="AI149" s="227"/>
      <c r="AJ149" s="227"/>
      <c r="AK149" s="227"/>
    </row>
    <row r="150" spans="1:37" s="228" customFormat="1">
      <c r="A150" s="160" t="s">
        <v>16</v>
      </c>
      <c r="B150" s="239" t="s">
        <v>634</v>
      </c>
      <c r="C150" s="239" t="s">
        <v>691</v>
      </c>
      <c r="D150" s="161"/>
      <c r="E150" s="237"/>
      <c r="F150" s="611"/>
      <c r="G150" s="662"/>
      <c r="H150" s="161"/>
      <c r="I150" s="534">
        <f>+I151</f>
        <v>73973</v>
      </c>
      <c r="J150" s="227"/>
      <c r="K150" s="227"/>
      <c r="L150" s="227"/>
      <c r="M150" s="227"/>
      <c r="N150" s="227"/>
      <c r="O150" s="227"/>
      <c r="P150" s="227"/>
      <c r="Q150" s="227"/>
      <c r="R150" s="227"/>
      <c r="S150" s="227"/>
      <c r="T150" s="227"/>
      <c r="U150" s="227"/>
      <c r="V150" s="227"/>
      <c r="W150" s="227"/>
      <c r="X150" s="227"/>
      <c r="Y150" s="227"/>
      <c r="Z150" s="227"/>
      <c r="AA150" s="227"/>
      <c r="AB150" s="227"/>
      <c r="AC150" s="227"/>
      <c r="AD150" s="227"/>
      <c r="AE150" s="227"/>
      <c r="AF150" s="227"/>
      <c r="AG150" s="227"/>
      <c r="AH150" s="227"/>
      <c r="AI150" s="227"/>
      <c r="AJ150" s="227"/>
      <c r="AK150" s="227"/>
    </row>
    <row r="151" spans="1:37" s="228" customFormat="1">
      <c r="A151" s="57" t="s">
        <v>686</v>
      </c>
      <c r="B151" s="545" t="s">
        <v>634</v>
      </c>
      <c r="C151" s="545" t="s">
        <v>691</v>
      </c>
      <c r="D151" s="100" t="s">
        <v>635</v>
      </c>
      <c r="E151" s="241"/>
      <c r="F151" s="612"/>
      <c r="G151" s="663"/>
      <c r="H151" s="100"/>
      <c r="I151" s="537">
        <f>I152</f>
        <v>73973</v>
      </c>
      <c r="J151" s="227"/>
      <c r="K151" s="227"/>
      <c r="L151" s="227"/>
      <c r="M151" s="227"/>
      <c r="N151" s="227"/>
      <c r="O151" s="227"/>
      <c r="P151" s="227"/>
      <c r="Q151" s="227"/>
      <c r="R151" s="227"/>
      <c r="S151" s="227"/>
      <c r="T151" s="227"/>
      <c r="U151" s="227"/>
      <c r="V151" s="227"/>
      <c r="W151" s="227"/>
      <c r="X151" s="227"/>
      <c r="Y151" s="227"/>
      <c r="Z151" s="227"/>
      <c r="AA151" s="227"/>
      <c r="AB151" s="227"/>
      <c r="AC151" s="227"/>
      <c r="AD151" s="227"/>
      <c r="AE151" s="227"/>
      <c r="AF151" s="227"/>
      <c r="AG151" s="227"/>
      <c r="AH151" s="227"/>
      <c r="AI151" s="227"/>
      <c r="AJ151" s="227"/>
      <c r="AK151" s="227"/>
    </row>
    <row r="152" spans="1:37" s="228" customFormat="1" ht="75">
      <c r="A152" s="777" t="s">
        <v>22</v>
      </c>
      <c r="B152" s="553" t="s">
        <v>634</v>
      </c>
      <c r="C152" s="555" t="s">
        <v>691</v>
      </c>
      <c r="D152" s="556" t="s">
        <v>635</v>
      </c>
      <c r="E152" s="797" t="s">
        <v>717</v>
      </c>
      <c r="F152" s="798" t="s">
        <v>357</v>
      </c>
      <c r="G152" s="783" t="s">
        <v>354</v>
      </c>
      <c r="H152" s="805"/>
      <c r="I152" s="784">
        <f>I153</f>
        <v>73973</v>
      </c>
      <c r="J152" s="227"/>
      <c r="K152" s="227"/>
      <c r="L152" s="227"/>
      <c r="M152" s="227"/>
      <c r="N152" s="227"/>
      <c r="O152" s="227"/>
      <c r="P152" s="227"/>
      <c r="Q152" s="227"/>
      <c r="R152" s="227"/>
      <c r="S152" s="227"/>
      <c r="T152" s="227"/>
      <c r="U152" s="227"/>
      <c r="V152" s="227"/>
      <c r="W152" s="227"/>
      <c r="X152" s="227"/>
      <c r="Y152" s="227"/>
      <c r="Z152" s="227"/>
      <c r="AA152" s="227"/>
      <c r="AB152" s="227"/>
      <c r="AC152" s="227"/>
      <c r="AD152" s="227"/>
      <c r="AE152" s="227"/>
      <c r="AF152" s="227"/>
      <c r="AG152" s="227"/>
      <c r="AH152" s="227"/>
      <c r="AI152" s="227"/>
      <c r="AJ152" s="227"/>
      <c r="AK152" s="227"/>
    </row>
    <row r="153" spans="1:37" s="228" customFormat="1" ht="75">
      <c r="A153" s="806" t="s">
        <v>18</v>
      </c>
      <c r="B153" s="275" t="s">
        <v>634</v>
      </c>
      <c r="C153" s="275" t="s">
        <v>691</v>
      </c>
      <c r="D153" s="108" t="s">
        <v>635</v>
      </c>
      <c r="E153" s="844" t="s">
        <v>718</v>
      </c>
      <c r="F153" s="845" t="s">
        <v>357</v>
      </c>
      <c r="G153" s="274" t="s">
        <v>354</v>
      </c>
      <c r="H153" s="848"/>
      <c r="I153" s="827">
        <f>+I154</f>
        <v>73973</v>
      </c>
      <c r="J153" s="227"/>
      <c r="K153" s="227"/>
      <c r="L153" s="227"/>
      <c r="M153" s="227"/>
      <c r="N153" s="227"/>
      <c r="O153" s="227"/>
      <c r="P153" s="227"/>
      <c r="Q153" s="227"/>
      <c r="R153" s="227"/>
      <c r="S153" s="227"/>
      <c r="T153" s="227"/>
      <c r="U153" s="227"/>
      <c r="V153" s="227"/>
      <c r="W153" s="227"/>
      <c r="X153" s="227"/>
      <c r="Y153" s="227"/>
      <c r="Z153" s="227"/>
      <c r="AA153" s="227"/>
      <c r="AB153" s="227"/>
      <c r="AC153" s="227"/>
      <c r="AD153" s="227"/>
      <c r="AE153" s="227"/>
      <c r="AF153" s="227"/>
      <c r="AG153" s="227"/>
      <c r="AH153" s="227"/>
      <c r="AI153" s="227"/>
      <c r="AJ153" s="227"/>
      <c r="AK153" s="227"/>
    </row>
    <row r="154" spans="1:37" s="228" customFormat="1" ht="37.5">
      <c r="A154" s="974" t="s">
        <v>19</v>
      </c>
      <c r="B154" s="871" t="s">
        <v>634</v>
      </c>
      <c r="C154" s="975" t="s">
        <v>691</v>
      </c>
      <c r="D154" s="986" t="s">
        <v>635</v>
      </c>
      <c r="E154" s="993" t="s">
        <v>718</v>
      </c>
      <c r="F154" s="1220" t="s">
        <v>635</v>
      </c>
      <c r="G154" s="979" t="s">
        <v>354</v>
      </c>
      <c r="H154" s="975"/>
      <c r="I154" s="876">
        <f>+I155</f>
        <v>73973</v>
      </c>
      <c r="J154" s="227"/>
      <c r="K154" s="227"/>
      <c r="L154" s="227"/>
      <c r="M154" s="227"/>
      <c r="N154" s="227"/>
      <c r="O154" s="227"/>
      <c r="P154" s="227"/>
      <c r="Q154" s="227"/>
      <c r="R154" s="227"/>
      <c r="S154" s="227"/>
      <c r="T154" s="227"/>
      <c r="U154" s="227"/>
      <c r="V154" s="227"/>
      <c r="W154" s="227"/>
      <c r="X154" s="227"/>
      <c r="Y154" s="227"/>
      <c r="Z154" s="227"/>
      <c r="AA154" s="227"/>
      <c r="AB154" s="227"/>
      <c r="AC154" s="227"/>
      <c r="AD154" s="227"/>
      <c r="AE154" s="227"/>
      <c r="AF154" s="227"/>
      <c r="AG154" s="227"/>
      <c r="AH154" s="227"/>
      <c r="AI154" s="227"/>
      <c r="AJ154" s="227"/>
      <c r="AK154" s="227"/>
    </row>
    <row r="155" spans="1:37" s="228" customFormat="1">
      <c r="A155" s="558" t="s">
        <v>20</v>
      </c>
      <c r="B155" s="905" t="s">
        <v>634</v>
      </c>
      <c r="C155" s="345" t="s">
        <v>691</v>
      </c>
      <c r="D155" s="566" t="s">
        <v>635</v>
      </c>
      <c r="E155" s="567" t="s">
        <v>718</v>
      </c>
      <c r="F155" s="684" t="s">
        <v>635</v>
      </c>
      <c r="G155" s="568" t="s">
        <v>21</v>
      </c>
      <c r="H155" s="905"/>
      <c r="I155" s="561">
        <f>I156</f>
        <v>73973</v>
      </c>
      <c r="J155" s="227"/>
      <c r="K155" s="227"/>
      <c r="L155" s="227"/>
      <c r="M155" s="227"/>
      <c r="N155" s="227"/>
      <c r="O155" s="227"/>
      <c r="P155" s="227"/>
      <c r="Q155" s="227"/>
      <c r="R155" s="227"/>
      <c r="S155" s="227"/>
      <c r="T155" s="227"/>
      <c r="U155" s="227"/>
      <c r="V155" s="227"/>
      <c r="W155" s="227"/>
      <c r="X155" s="227"/>
      <c r="Y155" s="227"/>
      <c r="Z155" s="227"/>
      <c r="AA155" s="227"/>
      <c r="AB155" s="227"/>
      <c r="AC155" s="227"/>
      <c r="AD155" s="227"/>
      <c r="AE155" s="227"/>
      <c r="AF155" s="227"/>
      <c r="AG155" s="227"/>
      <c r="AH155" s="227"/>
      <c r="AI155" s="227"/>
      <c r="AJ155" s="227"/>
      <c r="AK155" s="227"/>
    </row>
    <row r="156" spans="1:37" s="228" customFormat="1">
      <c r="A156" s="115" t="s">
        <v>688</v>
      </c>
      <c r="B156" s="582" t="s">
        <v>634</v>
      </c>
      <c r="C156" s="351" t="s">
        <v>691</v>
      </c>
      <c r="D156" s="349" t="s">
        <v>635</v>
      </c>
      <c r="E156" s="173" t="s">
        <v>718</v>
      </c>
      <c r="F156" s="680" t="s">
        <v>635</v>
      </c>
      <c r="G156" s="355" t="s">
        <v>21</v>
      </c>
      <c r="H156" s="16" t="s">
        <v>689</v>
      </c>
      <c r="I156" s="452">
        <v>73973</v>
      </c>
      <c r="J156" s="227"/>
      <c r="K156" s="227"/>
      <c r="L156" s="227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27"/>
      <c r="AH156" s="227"/>
      <c r="AI156" s="227"/>
      <c r="AJ156" s="227"/>
      <c r="AK156" s="227"/>
    </row>
    <row r="157" spans="1:37" s="228" customFormat="1">
      <c r="A157" s="160" t="s">
        <v>251</v>
      </c>
      <c r="B157" s="239" t="s">
        <v>634</v>
      </c>
      <c r="C157" s="239" t="s">
        <v>700</v>
      </c>
      <c r="D157" s="161"/>
      <c r="E157" s="237"/>
      <c r="F157" s="611"/>
      <c r="G157" s="662"/>
      <c r="H157" s="161"/>
      <c r="I157" s="534">
        <f>+I158</f>
        <v>1000</v>
      </c>
      <c r="J157" s="227"/>
      <c r="K157" s="227"/>
      <c r="L157" s="227"/>
      <c r="M157" s="227"/>
      <c r="N157" s="227"/>
      <c r="O157" s="227"/>
      <c r="P157" s="227"/>
      <c r="Q157" s="227"/>
      <c r="R157" s="227"/>
      <c r="S157" s="227"/>
      <c r="T157" s="227"/>
      <c r="U157" s="227"/>
      <c r="V157" s="227"/>
      <c r="W157" s="227"/>
      <c r="X157" s="227"/>
      <c r="Y157" s="227"/>
      <c r="Z157" s="227"/>
      <c r="AA157" s="227"/>
      <c r="AB157" s="227"/>
      <c r="AC157" s="227"/>
      <c r="AD157" s="227"/>
      <c r="AE157" s="227"/>
      <c r="AF157" s="227"/>
      <c r="AG157" s="227"/>
      <c r="AH157" s="227"/>
      <c r="AI157" s="227"/>
      <c r="AJ157" s="227"/>
      <c r="AK157" s="227"/>
    </row>
    <row r="158" spans="1:37" s="228" customFormat="1">
      <c r="A158" s="57" t="s">
        <v>699</v>
      </c>
      <c r="B158" s="545" t="s">
        <v>634</v>
      </c>
      <c r="C158" s="545" t="s">
        <v>700</v>
      </c>
      <c r="D158" s="100" t="s">
        <v>636</v>
      </c>
      <c r="E158" s="241"/>
      <c r="F158" s="612"/>
      <c r="G158" s="663"/>
      <c r="H158" s="100"/>
      <c r="I158" s="537">
        <f>I159</f>
        <v>1000</v>
      </c>
      <c r="J158" s="227"/>
      <c r="K158" s="227"/>
      <c r="L158" s="227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  <c r="W158" s="227"/>
      <c r="X158" s="227"/>
      <c r="Y158" s="227"/>
      <c r="Z158" s="227"/>
      <c r="AA158" s="227"/>
      <c r="AB158" s="227"/>
      <c r="AC158" s="227"/>
      <c r="AD158" s="227"/>
      <c r="AE158" s="227"/>
      <c r="AF158" s="227"/>
      <c r="AG158" s="227"/>
      <c r="AH158" s="227"/>
      <c r="AI158" s="227"/>
      <c r="AJ158" s="227"/>
      <c r="AK158" s="227"/>
    </row>
    <row r="159" spans="1:37" s="772" customFormat="1" ht="75">
      <c r="A159" s="777" t="s">
        <v>31</v>
      </c>
      <c r="B159" s="553" t="s">
        <v>634</v>
      </c>
      <c r="C159" s="555" t="s">
        <v>700</v>
      </c>
      <c r="D159" s="556" t="s">
        <v>636</v>
      </c>
      <c r="E159" s="797" t="s">
        <v>262</v>
      </c>
      <c r="F159" s="798" t="s">
        <v>357</v>
      </c>
      <c r="G159" s="783" t="s">
        <v>354</v>
      </c>
      <c r="H159" s="805"/>
      <c r="I159" s="784">
        <f>I160</f>
        <v>1000</v>
      </c>
    </row>
    <row r="160" spans="1:37" s="847" customFormat="1" ht="93.75">
      <c r="A160" s="806" t="s">
        <v>32</v>
      </c>
      <c r="B160" s="275" t="s">
        <v>634</v>
      </c>
      <c r="C160" s="275" t="s">
        <v>700</v>
      </c>
      <c r="D160" s="108" t="s">
        <v>636</v>
      </c>
      <c r="E160" s="844" t="s">
        <v>263</v>
      </c>
      <c r="F160" s="845" t="s">
        <v>357</v>
      </c>
      <c r="G160" s="274" t="s">
        <v>354</v>
      </c>
      <c r="H160" s="848"/>
      <c r="I160" s="827">
        <f>+I161</f>
        <v>1000</v>
      </c>
    </row>
    <row r="161" spans="1:37" s="877" customFormat="1" ht="37.5">
      <c r="A161" s="870" t="s">
        <v>264</v>
      </c>
      <c r="B161" s="871" t="s">
        <v>634</v>
      </c>
      <c r="C161" s="871" t="s">
        <v>700</v>
      </c>
      <c r="D161" s="872" t="s">
        <v>636</v>
      </c>
      <c r="E161" s="873" t="s">
        <v>263</v>
      </c>
      <c r="F161" s="874" t="s">
        <v>635</v>
      </c>
      <c r="G161" s="875" t="s">
        <v>354</v>
      </c>
      <c r="H161" s="871"/>
      <c r="I161" s="876">
        <f>+I162</f>
        <v>1000</v>
      </c>
    </row>
    <row r="162" spans="1:37" s="907" customFormat="1" ht="37.5">
      <c r="A162" s="558" t="s">
        <v>265</v>
      </c>
      <c r="B162" s="905" t="s">
        <v>634</v>
      </c>
      <c r="C162" s="905" t="s">
        <v>700</v>
      </c>
      <c r="D162" s="906" t="s">
        <v>636</v>
      </c>
      <c r="E162" s="567" t="s">
        <v>263</v>
      </c>
      <c r="F162" s="684" t="s">
        <v>635</v>
      </c>
      <c r="G162" s="568" t="s">
        <v>365</v>
      </c>
      <c r="H162" s="905"/>
      <c r="I162" s="561">
        <f>I163</f>
        <v>1000</v>
      </c>
    </row>
    <row r="163" spans="1:37" s="228" customFormat="1">
      <c r="A163" s="115" t="s">
        <v>527</v>
      </c>
      <c r="B163" s="582" t="s">
        <v>634</v>
      </c>
      <c r="C163" s="582" t="s">
        <v>700</v>
      </c>
      <c r="D163" s="583" t="s">
        <v>636</v>
      </c>
      <c r="E163" s="154" t="s">
        <v>263</v>
      </c>
      <c r="F163" s="679" t="s">
        <v>635</v>
      </c>
      <c r="G163" s="455" t="s">
        <v>365</v>
      </c>
      <c r="H163" s="16" t="s">
        <v>644</v>
      </c>
      <c r="I163" s="452">
        <v>1000</v>
      </c>
      <c r="J163" s="227"/>
      <c r="K163" s="227"/>
      <c r="L163" s="227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  <c r="W163" s="227"/>
      <c r="X163" s="227"/>
      <c r="Y163" s="227"/>
      <c r="Z163" s="227"/>
      <c r="AA163" s="227"/>
      <c r="AB163" s="227"/>
      <c r="AC163" s="227"/>
      <c r="AD163" s="227"/>
      <c r="AE163" s="227"/>
      <c r="AF163" s="227"/>
      <c r="AG163" s="227"/>
      <c r="AH163" s="227"/>
      <c r="AI163" s="227"/>
      <c r="AJ163" s="227"/>
      <c r="AK163" s="227"/>
    </row>
    <row r="164" spans="1:37" hidden="1">
      <c r="B164" s="17"/>
      <c r="C164" s="17"/>
      <c r="D164" s="365"/>
      <c r="E164" s="366"/>
      <c r="F164" s="365"/>
      <c r="G164" s="672"/>
      <c r="H164" s="17"/>
      <c r="I164" s="478"/>
    </row>
    <row r="165" spans="1:37" hidden="1">
      <c r="B165" s="17"/>
      <c r="C165" s="17"/>
      <c r="D165" s="365"/>
      <c r="E165" s="366"/>
      <c r="F165" s="365"/>
      <c r="G165" s="672"/>
      <c r="H165" s="17"/>
      <c r="I165" s="478"/>
    </row>
    <row r="166" spans="1:37" hidden="1">
      <c r="B166" s="17"/>
      <c r="C166" s="17"/>
      <c r="D166" s="365"/>
      <c r="E166" s="366"/>
      <c r="F166" s="365"/>
      <c r="G166" s="672"/>
      <c r="H166" s="17"/>
      <c r="I166" s="478"/>
    </row>
    <row r="167" spans="1:37" hidden="1">
      <c r="B167" s="17"/>
      <c r="C167" s="17"/>
      <c r="D167" s="365"/>
      <c r="E167" s="366"/>
      <c r="F167" s="365"/>
      <c r="G167" s="672"/>
      <c r="H167" s="17"/>
      <c r="I167" s="478"/>
    </row>
    <row r="168" spans="1:37" hidden="1">
      <c r="B168" s="17"/>
      <c r="C168" s="17"/>
      <c r="D168" s="365"/>
      <c r="E168" s="366"/>
      <c r="F168" s="365"/>
      <c r="G168" s="672"/>
      <c r="H168" s="17"/>
      <c r="I168" s="478"/>
    </row>
    <row r="169" spans="1:37" hidden="1">
      <c r="B169" s="17"/>
      <c r="C169" s="17"/>
      <c r="D169" s="365"/>
      <c r="E169" s="366"/>
      <c r="F169" s="365"/>
      <c r="G169" s="672"/>
      <c r="H169" s="17"/>
      <c r="I169" s="478"/>
    </row>
    <row r="170" spans="1:37" hidden="1">
      <c r="B170" s="17"/>
      <c r="C170" s="17"/>
      <c r="D170" s="365"/>
      <c r="E170" s="366"/>
      <c r="F170" s="365"/>
      <c r="G170" s="672"/>
      <c r="H170" s="17"/>
      <c r="I170" s="478"/>
    </row>
    <row r="171" spans="1:37" hidden="1">
      <c r="B171" s="17"/>
      <c r="C171" s="17"/>
      <c r="D171" s="365"/>
      <c r="E171" s="366"/>
      <c r="F171" s="365"/>
      <c r="G171" s="672"/>
      <c r="H171" s="17"/>
      <c r="I171" s="478"/>
    </row>
    <row r="172" spans="1:37" hidden="1">
      <c r="B172" s="17"/>
      <c r="C172" s="17"/>
      <c r="D172" s="365"/>
      <c r="E172" s="366"/>
      <c r="F172" s="365"/>
      <c r="G172" s="672"/>
      <c r="H172" s="17"/>
      <c r="I172" s="478"/>
    </row>
    <row r="173" spans="1:37" hidden="1">
      <c r="B173" s="17"/>
      <c r="C173" s="17"/>
      <c r="D173" s="365"/>
      <c r="E173" s="366"/>
      <c r="F173" s="365"/>
      <c r="G173" s="672"/>
      <c r="H173" s="17"/>
      <c r="I173" s="478"/>
    </row>
    <row r="174" spans="1:37" hidden="1">
      <c r="B174" s="17"/>
      <c r="C174" s="17"/>
      <c r="D174" s="365"/>
      <c r="E174" s="366"/>
      <c r="F174" s="365"/>
      <c r="G174" s="672"/>
      <c r="H174" s="17"/>
      <c r="I174" s="478"/>
    </row>
    <row r="175" spans="1:37" hidden="1">
      <c r="B175" s="17"/>
      <c r="C175" s="17"/>
      <c r="D175" s="365"/>
      <c r="E175" s="366"/>
      <c r="F175" s="365"/>
      <c r="G175" s="672"/>
      <c r="H175" s="17"/>
      <c r="I175" s="478"/>
    </row>
    <row r="176" spans="1:37" hidden="1">
      <c r="B176" s="17"/>
      <c r="C176" s="17"/>
      <c r="D176" s="365"/>
      <c r="E176" s="366"/>
      <c r="F176" s="365"/>
      <c r="G176" s="672"/>
      <c r="H176" s="17"/>
      <c r="I176" s="478"/>
    </row>
    <row r="177" spans="2:9" hidden="1">
      <c r="B177" s="17"/>
      <c r="C177" s="17"/>
      <c r="D177" s="365"/>
      <c r="E177" s="366"/>
      <c r="F177" s="365"/>
      <c r="G177" s="672"/>
      <c r="H177" s="17"/>
      <c r="I177" s="478"/>
    </row>
    <row r="178" spans="2:9" hidden="1">
      <c r="B178" s="17"/>
      <c r="C178" s="17"/>
      <c r="D178" s="365"/>
      <c r="E178" s="366"/>
      <c r="F178" s="365"/>
      <c r="G178" s="672"/>
      <c r="H178" s="17"/>
      <c r="I178" s="478"/>
    </row>
    <row r="179" spans="2:9" hidden="1">
      <c r="B179" s="17"/>
      <c r="C179" s="17"/>
      <c r="D179" s="365"/>
      <c r="E179" s="366"/>
      <c r="F179" s="365"/>
      <c r="G179" s="672"/>
      <c r="H179" s="17"/>
      <c r="I179" s="478"/>
    </row>
    <row r="180" spans="2:9" hidden="1">
      <c r="B180" s="17"/>
      <c r="C180" s="17"/>
      <c r="D180" s="365"/>
      <c r="E180" s="366"/>
      <c r="F180" s="365"/>
      <c r="G180" s="672"/>
      <c r="H180" s="17"/>
      <c r="I180" s="478"/>
    </row>
    <row r="181" spans="2:9" hidden="1">
      <c r="B181" s="17"/>
      <c r="C181" s="17"/>
      <c r="D181" s="365"/>
      <c r="E181" s="366"/>
      <c r="F181" s="365"/>
      <c r="G181" s="672"/>
      <c r="H181" s="17"/>
      <c r="I181" s="478"/>
    </row>
    <row r="182" spans="2:9" hidden="1">
      <c r="B182" s="17"/>
      <c r="C182" s="17"/>
      <c r="D182" s="365"/>
      <c r="E182" s="366"/>
      <c r="F182" s="365"/>
      <c r="G182" s="672"/>
      <c r="H182" s="17"/>
      <c r="I182" s="478"/>
    </row>
    <row r="183" spans="2:9" hidden="1">
      <c r="B183" s="17"/>
      <c r="C183" s="17"/>
      <c r="D183" s="365"/>
      <c r="E183" s="366"/>
      <c r="F183" s="365"/>
      <c r="G183" s="672"/>
      <c r="H183" s="17"/>
      <c r="I183" s="478"/>
    </row>
    <row r="184" spans="2:9" hidden="1">
      <c r="B184" s="17"/>
      <c r="C184" s="17"/>
      <c r="D184" s="365"/>
      <c r="E184" s="366"/>
      <c r="F184" s="365"/>
      <c r="G184" s="672"/>
      <c r="H184" s="17"/>
      <c r="I184" s="478"/>
    </row>
    <row r="185" spans="2:9">
      <c r="B185" s="17"/>
      <c r="C185" s="17"/>
      <c r="D185" s="365"/>
      <c r="E185" s="366"/>
      <c r="F185" s="365"/>
      <c r="G185" s="672"/>
      <c r="H185" s="17"/>
      <c r="I185" s="478"/>
    </row>
    <row r="186" spans="2:9">
      <c r="B186" s="17"/>
      <c r="C186" s="17"/>
      <c r="D186" s="365"/>
      <c r="E186" s="366"/>
      <c r="F186" s="365"/>
      <c r="G186" s="672"/>
      <c r="H186" s="17"/>
      <c r="I186" s="478"/>
    </row>
    <row r="187" spans="2:9">
      <c r="B187" s="17"/>
      <c r="C187" s="17"/>
      <c r="D187" s="365"/>
      <c r="E187" s="366"/>
      <c r="F187" s="365"/>
      <c r="G187" s="672"/>
      <c r="H187" s="17"/>
      <c r="I187" s="478"/>
    </row>
    <row r="188" spans="2:9">
      <c r="B188" s="17"/>
      <c r="C188" s="17"/>
      <c r="D188" s="365"/>
      <c r="E188" s="366"/>
      <c r="F188" s="365"/>
      <c r="G188" s="672"/>
      <c r="H188" s="17"/>
      <c r="I188" s="478"/>
    </row>
    <row r="189" spans="2:9">
      <c r="B189" s="17"/>
      <c r="C189" s="17"/>
      <c r="D189" s="365"/>
      <c r="E189" s="366"/>
      <c r="F189" s="365"/>
      <c r="G189" s="672"/>
      <c r="H189" s="17"/>
      <c r="I189" s="478"/>
    </row>
    <row r="190" spans="2:9">
      <c r="B190" s="17"/>
      <c r="C190" s="17"/>
      <c r="D190" s="365"/>
      <c r="E190" s="366"/>
      <c r="F190" s="365"/>
      <c r="G190" s="672"/>
      <c r="H190" s="17"/>
      <c r="I190" s="478"/>
    </row>
    <row r="191" spans="2:9">
      <c r="B191" s="17"/>
      <c r="C191" s="17"/>
      <c r="D191" s="365"/>
      <c r="E191" s="366"/>
      <c r="F191" s="365"/>
      <c r="G191" s="672"/>
      <c r="H191" s="17"/>
      <c r="I191" s="478"/>
    </row>
    <row r="192" spans="2:9">
      <c r="B192" s="17"/>
      <c r="C192" s="17"/>
      <c r="D192" s="365"/>
      <c r="E192" s="366"/>
      <c r="F192" s="365"/>
      <c r="G192" s="672"/>
      <c r="H192" s="17"/>
      <c r="I192" s="478"/>
    </row>
    <row r="193" spans="2:9">
      <c r="B193" s="17"/>
      <c r="C193" s="17"/>
      <c r="D193" s="365"/>
      <c r="E193" s="366"/>
      <c r="F193" s="365"/>
      <c r="G193" s="672"/>
      <c r="H193" s="17"/>
      <c r="I193" s="478"/>
    </row>
    <row r="194" spans="2:9">
      <c r="B194" s="17"/>
      <c r="C194" s="17"/>
      <c r="D194" s="365"/>
      <c r="E194" s="366"/>
      <c r="F194" s="365"/>
      <c r="G194" s="672"/>
      <c r="H194" s="17"/>
      <c r="I194" s="478"/>
    </row>
    <row r="195" spans="2:9">
      <c r="B195" s="17"/>
      <c r="C195" s="17"/>
      <c r="D195" s="365"/>
      <c r="E195" s="366"/>
      <c r="F195" s="365"/>
      <c r="G195" s="672"/>
      <c r="H195" s="17"/>
      <c r="I195" s="478"/>
    </row>
    <row r="196" spans="2:9">
      <c r="B196" s="17"/>
      <c r="C196" s="17"/>
      <c r="D196" s="365"/>
      <c r="E196" s="366"/>
      <c r="F196" s="365"/>
      <c r="G196" s="672"/>
      <c r="H196" s="17"/>
      <c r="I196" s="478"/>
    </row>
    <row r="197" spans="2:9">
      <c r="B197" s="17"/>
      <c r="C197" s="17"/>
      <c r="D197" s="365"/>
      <c r="E197" s="366"/>
      <c r="F197" s="365"/>
      <c r="G197" s="672"/>
      <c r="H197" s="17"/>
      <c r="I197" s="478"/>
    </row>
    <row r="198" spans="2:9">
      <c r="I198" s="479"/>
    </row>
    <row r="199" spans="2:9">
      <c r="I199" s="479"/>
    </row>
    <row r="200" spans="2:9">
      <c r="I200" s="479"/>
    </row>
    <row r="201" spans="2:9">
      <c r="I201" s="479"/>
    </row>
    <row r="202" spans="2:9">
      <c r="I202" s="479"/>
    </row>
    <row r="203" spans="2:9">
      <c r="I203" s="479"/>
    </row>
  </sheetData>
  <autoFilter ref="A9:I184">
    <filterColumn colId="8">
      <filters>
        <filter val="1 000,00"/>
        <filter val="1 359 213,85"/>
        <filter val="1 587 811,00"/>
        <filter val="1 588 186,00"/>
        <filter val="111 200,00"/>
        <filter val="125,00"/>
        <filter val="14 000,00"/>
        <filter val="171 220,00"/>
        <filter val="18 336,00"/>
        <filter val="276 328,85"/>
        <filter val="282 420,00"/>
        <filter val="3 000,00"/>
        <filter val="3 387 034,85"/>
        <filter val="3 874,00"/>
        <filter val="326 328,85"/>
        <filter val="327 546,00"/>
        <filter val="331 943,85"/>
        <filter val="36 000,00"/>
        <filter val="375,00"/>
        <filter val="379 046,00"/>
        <filter val="4 196,40"/>
        <filter val="42 670,00"/>
        <filter val="462,00"/>
        <filter val="478 126,00"/>
        <filter val="485 074,19"/>
        <filter val="499 525,81"/>
        <filter val="5 000,00"/>
        <filter val="50 000,00"/>
        <filter val="51 500,00"/>
        <filter val="56 000,00"/>
        <filter val="57 000,00"/>
        <filter val="57 125,00"/>
        <filter val="6 000,00"/>
        <filter val="6 670,00"/>
        <filter val="615,00"/>
        <filter val="730 639,00"/>
        <filter val="76 557,60"/>
        <filter val="80 754,00"/>
        <filter val="874,00"/>
      </filters>
    </filterColumn>
  </autoFilter>
  <mergeCells count="7">
    <mergeCell ref="A5:I5"/>
    <mergeCell ref="A7:I7"/>
    <mergeCell ref="A6:I6"/>
    <mergeCell ref="A1:I1"/>
    <mergeCell ref="A2:I2"/>
    <mergeCell ref="A3:I3"/>
    <mergeCell ref="A4:I4"/>
  </mergeCells>
  <phoneticPr fontId="20" type="noConversion"/>
  <pageMargins left="0.7" right="0.2" top="0.4" bottom="0.31" header="0.3" footer="0.23"/>
  <pageSetup paperSize="9" scale="45" fitToHeight="6" orientation="portrait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194"/>
  <sheetViews>
    <sheetView topLeftCell="A55" zoomScale="70" workbookViewId="0">
      <selection activeCell="B10" sqref="B10"/>
    </sheetView>
  </sheetViews>
  <sheetFormatPr defaultRowHeight="18.75"/>
  <cols>
    <col min="1" max="1" width="133" style="12" customWidth="1"/>
    <col min="2" max="2" width="8.7109375" style="17" customWidth="1"/>
    <col min="3" max="3" width="8.7109375" style="22" customWidth="1"/>
    <col min="4" max="4" width="9.140625" style="23"/>
    <col min="5" max="5" width="9.140625" style="10"/>
    <col min="6" max="6" width="7.42578125" style="11" customWidth="1"/>
    <col min="7" max="7" width="9.140625" style="22"/>
    <col min="8" max="8" width="11.5703125" style="25" customWidth="1"/>
    <col min="9" max="9" width="9.140625" style="369"/>
    <col min="10" max="38" width="9.140625" style="1"/>
  </cols>
  <sheetData>
    <row r="1" spans="1:38" s="372" customFormat="1" ht="15.75" customHeight="1">
      <c r="A1" s="1227" t="s">
        <v>63</v>
      </c>
      <c r="B1" s="1227"/>
      <c r="C1" s="1227"/>
      <c r="D1" s="1227"/>
      <c r="E1" s="1227"/>
      <c r="F1" s="1227"/>
      <c r="G1" s="1227"/>
      <c r="H1" s="1227"/>
    </row>
    <row r="2" spans="1:38" s="372" customFormat="1" ht="15.75" customHeight="1">
      <c r="A2" s="1227" t="s">
        <v>86</v>
      </c>
      <c r="B2" s="1227"/>
      <c r="C2" s="1227"/>
      <c r="D2" s="1227"/>
      <c r="E2" s="1227"/>
      <c r="F2" s="1227"/>
      <c r="G2" s="1227"/>
      <c r="H2" s="1227"/>
    </row>
    <row r="3" spans="1:38" s="372" customFormat="1" ht="15.75" customHeight="1">
      <c r="A3" s="1227" t="s">
        <v>141</v>
      </c>
      <c r="B3" s="1227"/>
      <c r="C3" s="1227"/>
      <c r="D3" s="1227"/>
      <c r="E3" s="1227"/>
      <c r="F3" s="1227"/>
      <c r="G3" s="1227"/>
      <c r="H3" s="1227"/>
    </row>
    <row r="4" spans="1:38" s="373" customFormat="1" ht="16.5" customHeight="1">
      <c r="A4" s="1235" t="s">
        <v>87</v>
      </c>
      <c r="B4" s="1235"/>
      <c r="C4" s="1235"/>
      <c r="D4" s="1235"/>
      <c r="E4" s="1235"/>
      <c r="F4" s="1235"/>
      <c r="G4" s="1235"/>
      <c r="H4" s="1235"/>
    </row>
    <row r="5" spans="1:38" s="373" customFormat="1" ht="16.5" customHeight="1">
      <c r="A5" s="1235" t="s">
        <v>702</v>
      </c>
      <c r="B5" s="1235"/>
      <c r="C5" s="1235"/>
      <c r="D5" s="1235"/>
      <c r="E5" s="1235"/>
      <c r="F5" s="1235"/>
      <c r="G5" s="1235"/>
      <c r="H5" s="1235"/>
    </row>
    <row r="6" spans="1:38" s="373" customFormat="1" ht="16.5" customHeight="1">
      <c r="A6" s="1265"/>
      <c r="B6" s="1265"/>
      <c r="C6" s="1265"/>
      <c r="D6" s="1265"/>
      <c r="E6" s="1265"/>
      <c r="F6" s="1265"/>
      <c r="G6" s="1265"/>
    </row>
    <row r="7" spans="1:38" s="373" customFormat="1" ht="16.5" customHeight="1">
      <c r="A7" s="1265"/>
      <c r="B7" s="1265"/>
      <c r="C7" s="1265"/>
      <c r="D7" s="1265"/>
      <c r="E7" s="1265"/>
      <c r="F7" s="1265"/>
      <c r="G7" s="1265"/>
    </row>
    <row r="8" spans="1:38" s="373" customFormat="1" ht="66" customHeight="1">
      <c r="A8" s="1263" t="s">
        <v>318</v>
      </c>
      <c r="B8" s="1263"/>
      <c r="C8" s="1263"/>
      <c r="D8" s="1263"/>
      <c r="E8" s="1263"/>
      <c r="F8" s="1263"/>
      <c r="G8" s="1263"/>
      <c r="H8" s="1263"/>
    </row>
    <row r="9" spans="1:38" s="8" customFormat="1" ht="15.75">
      <c r="A9" s="374"/>
      <c r="B9" s="375"/>
      <c r="C9" s="376"/>
      <c r="D9" s="376"/>
      <c r="E9" s="376"/>
      <c r="F9" s="376"/>
      <c r="G9" s="377"/>
      <c r="H9" s="377" t="s">
        <v>703</v>
      </c>
    </row>
    <row r="10" spans="1:38" s="54" customFormat="1" ht="54" customHeight="1">
      <c r="A10" s="18" t="s">
        <v>705</v>
      </c>
      <c r="B10" s="19" t="s">
        <v>633</v>
      </c>
      <c r="C10" s="19" t="s">
        <v>629</v>
      </c>
      <c r="D10" s="48" t="s">
        <v>630</v>
      </c>
      <c r="E10" s="49" t="s">
        <v>704</v>
      </c>
      <c r="F10" s="50"/>
      <c r="G10" s="51" t="s">
        <v>631</v>
      </c>
      <c r="H10" s="52" t="s">
        <v>632</v>
      </c>
      <c r="I10" s="369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</row>
    <row r="11" spans="1:38" s="228" customFormat="1">
      <c r="A11" s="220" t="s">
        <v>638</v>
      </c>
      <c r="B11" s="26"/>
      <c r="C11" s="221"/>
      <c r="D11" s="222"/>
      <c r="E11" s="223"/>
      <c r="F11" s="224"/>
      <c r="G11" s="225"/>
      <c r="H11" s="226">
        <f>+H12</f>
        <v>1516.6</v>
      </c>
      <c r="I11" s="219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  <c r="AC11" s="227"/>
      <c r="AD11" s="227"/>
      <c r="AE11" s="227"/>
      <c r="AF11" s="227"/>
      <c r="AG11" s="227"/>
      <c r="AH11" s="227"/>
      <c r="AI11" s="227"/>
      <c r="AJ11" s="227"/>
      <c r="AK11" s="227"/>
      <c r="AL11" s="227"/>
    </row>
    <row r="12" spans="1:38" s="228" customFormat="1">
      <c r="A12" s="229" t="s">
        <v>88</v>
      </c>
      <c r="B12" s="30" t="s">
        <v>634</v>
      </c>
      <c r="C12" s="230"/>
      <c r="D12" s="231"/>
      <c r="E12" s="232"/>
      <c r="F12" s="233"/>
      <c r="G12" s="234"/>
      <c r="H12" s="235">
        <f>H13+H75+H82+H93+H104+H121+H127+H139+H150</f>
        <v>1516.6</v>
      </c>
      <c r="I12" s="219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</row>
    <row r="13" spans="1:38" s="228" customFormat="1">
      <c r="A13" s="111" t="s">
        <v>639</v>
      </c>
      <c r="B13" s="27" t="s">
        <v>634</v>
      </c>
      <c r="C13" s="161" t="s">
        <v>635</v>
      </c>
      <c r="D13" s="236"/>
      <c r="E13" s="237"/>
      <c r="F13" s="238"/>
      <c r="G13" s="239"/>
      <c r="H13" s="162">
        <f>H14+H19+H26+H45+H50+H55</f>
        <v>883.59999999999991</v>
      </c>
      <c r="I13" s="219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  <c r="AL13" s="227"/>
    </row>
    <row r="14" spans="1:38" s="228" customFormat="1" ht="37.5">
      <c r="A14" s="57" t="s">
        <v>640</v>
      </c>
      <c r="B14" s="29" t="s">
        <v>634</v>
      </c>
      <c r="C14" s="240" t="s">
        <v>635</v>
      </c>
      <c r="D14" s="241" t="s">
        <v>636</v>
      </c>
      <c r="E14" s="242"/>
      <c r="F14" s="243"/>
      <c r="G14" s="244"/>
      <c r="H14" s="164">
        <f>+H15</f>
        <v>248.3</v>
      </c>
      <c r="I14" s="219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227"/>
      <c r="AG14" s="227"/>
      <c r="AH14" s="227"/>
      <c r="AI14" s="227"/>
      <c r="AJ14" s="227"/>
      <c r="AK14" s="227"/>
      <c r="AL14" s="227"/>
    </row>
    <row r="15" spans="1:38" s="250" customFormat="1">
      <c r="A15" s="14" t="s">
        <v>760</v>
      </c>
      <c r="B15" s="15" t="s">
        <v>634</v>
      </c>
      <c r="C15" s="245" t="s">
        <v>635</v>
      </c>
      <c r="D15" s="246" t="s">
        <v>636</v>
      </c>
      <c r="E15" s="37" t="s">
        <v>759</v>
      </c>
      <c r="F15" s="38" t="s">
        <v>707</v>
      </c>
      <c r="G15" s="247"/>
      <c r="H15" s="248">
        <f>+H16</f>
        <v>248.3</v>
      </c>
      <c r="I15" s="131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49"/>
      <c r="AD15" s="249"/>
      <c r="AE15" s="249"/>
      <c r="AF15" s="249"/>
      <c r="AG15" s="249"/>
      <c r="AH15" s="249"/>
      <c r="AI15" s="249"/>
      <c r="AJ15" s="249"/>
      <c r="AK15" s="249"/>
      <c r="AL15" s="249"/>
    </row>
    <row r="16" spans="1:38" s="255" customFormat="1" ht="19.5">
      <c r="A16" s="13" t="s">
        <v>762</v>
      </c>
      <c r="B16" s="24" t="s">
        <v>634</v>
      </c>
      <c r="C16" s="132" t="s">
        <v>635</v>
      </c>
      <c r="D16" s="251" t="s">
        <v>636</v>
      </c>
      <c r="E16" s="4" t="s">
        <v>761</v>
      </c>
      <c r="F16" s="5" t="s">
        <v>707</v>
      </c>
      <c r="G16" s="252"/>
      <c r="H16" s="253">
        <f>+H17</f>
        <v>248.3</v>
      </c>
      <c r="I16" s="32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254"/>
      <c r="AJ16" s="254"/>
      <c r="AK16" s="254"/>
      <c r="AL16" s="254"/>
    </row>
    <row r="17" spans="1:38" s="255" customFormat="1" ht="19.5">
      <c r="A17" s="41" t="s">
        <v>716</v>
      </c>
      <c r="B17" s="42" t="s">
        <v>634</v>
      </c>
      <c r="C17" s="56" t="s">
        <v>635</v>
      </c>
      <c r="D17" s="256" t="s">
        <v>636</v>
      </c>
      <c r="E17" s="43" t="s">
        <v>761</v>
      </c>
      <c r="F17" s="44" t="s">
        <v>715</v>
      </c>
      <c r="G17" s="257"/>
      <c r="H17" s="258">
        <f>+H18</f>
        <v>248.3</v>
      </c>
      <c r="I17" s="32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</row>
    <row r="18" spans="1:38" s="255" customFormat="1" ht="48.75" customHeight="1">
      <c r="A18" s="31" t="s">
        <v>642</v>
      </c>
      <c r="B18" s="16" t="s">
        <v>634</v>
      </c>
      <c r="C18" s="16" t="s">
        <v>635</v>
      </c>
      <c r="D18" s="259" t="s">
        <v>636</v>
      </c>
      <c r="E18" s="6" t="s">
        <v>761</v>
      </c>
      <c r="F18" s="7" t="s">
        <v>715</v>
      </c>
      <c r="G18" s="260" t="s">
        <v>637</v>
      </c>
      <c r="H18" s="261">
        <v>248.3</v>
      </c>
      <c r="I18" s="32"/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</row>
    <row r="19" spans="1:38" s="255" customFormat="1" ht="37.5">
      <c r="A19" s="57" t="s">
        <v>652</v>
      </c>
      <c r="B19" s="29" t="s">
        <v>634</v>
      </c>
      <c r="C19" s="240" t="s">
        <v>635</v>
      </c>
      <c r="D19" s="240" t="s">
        <v>641</v>
      </c>
      <c r="E19" s="241"/>
      <c r="F19" s="244"/>
      <c r="G19" s="240"/>
      <c r="H19" s="164">
        <f>+H20</f>
        <v>576.5</v>
      </c>
      <c r="I19" s="32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</row>
    <row r="20" spans="1:38" s="255" customFormat="1" ht="19.5">
      <c r="A20" s="14" t="s">
        <v>764</v>
      </c>
      <c r="B20" s="15" t="s">
        <v>634</v>
      </c>
      <c r="C20" s="245" t="s">
        <v>635</v>
      </c>
      <c r="D20" s="246" t="s">
        <v>641</v>
      </c>
      <c r="E20" s="2" t="s">
        <v>763</v>
      </c>
      <c r="F20" s="3" t="s">
        <v>707</v>
      </c>
      <c r="G20" s="247"/>
      <c r="H20" s="248">
        <f>+H21</f>
        <v>576.5</v>
      </c>
      <c r="I20" s="32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  <c r="AA20" s="254"/>
      <c r="AB20" s="254"/>
      <c r="AC20" s="254"/>
      <c r="AD20" s="254"/>
      <c r="AE20" s="254"/>
      <c r="AF20" s="254"/>
      <c r="AG20" s="254"/>
      <c r="AH20" s="254"/>
      <c r="AI20" s="254"/>
      <c r="AJ20" s="254"/>
      <c r="AK20" s="254"/>
      <c r="AL20" s="254"/>
    </row>
    <row r="21" spans="1:38" s="255" customFormat="1" ht="19.5">
      <c r="A21" s="13" t="s">
        <v>766</v>
      </c>
      <c r="B21" s="24" t="s">
        <v>634</v>
      </c>
      <c r="C21" s="132" t="s">
        <v>635</v>
      </c>
      <c r="D21" s="251" t="s">
        <v>641</v>
      </c>
      <c r="E21" s="4" t="s">
        <v>765</v>
      </c>
      <c r="F21" s="5" t="s">
        <v>707</v>
      </c>
      <c r="G21" s="252"/>
      <c r="H21" s="253">
        <f>+H22</f>
        <v>576.5</v>
      </c>
      <c r="I21" s="32"/>
      <c r="J21" s="254"/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</row>
    <row r="22" spans="1:38" s="254" customFormat="1" ht="19.5">
      <c r="A22" s="41" t="s">
        <v>716</v>
      </c>
      <c r="B22" s="42" t="s">
        <v>634</v>
      </c>
      <c r="C22" s="56" t="s">
        <v>635</v>
      </c>
      <c r="D22" s="256" t="s">
        <v>641</v>
      </c>
      <c r="E22" s="43" t="s">
        <v>765</v>
      </c>
      <c r="F22" s="44" t="s">
        <v>715</v>
      </c>
      <c r="G22" s="257"/>
      <c r="H22" s="258">
        <f>SUM(H23:H25)</f>
        <v>576.5</v>
      </c>
      <c r="I22" s="32"/>
    </row>
    <row r="23" spans="1:38" s="254" customFormat="1" ht="43.5" customHeight="1">
      <c r="A23" s="31" t="s">
        <v>642</v>
      </c>
      <c r="B23" s="16" t="s">
        <v>634</v>
      </c>
      <c r="C23" s="16" t="s">
        <v>635</v>
      </c>
      <c r="D23" s="259" t="s">
        <v>641</v>
      </c>
      <c r="E23" s="6" t="s">
        <v>765</v>
      </c>
      <c r="F23" s="7" t="s">
        <v>715</v>
      </c>
      <c r="G23" s="260" t="s">
        <v>637</v>
      </c>
      <c r="H23" s="261">
        <v>546.9</v>
      </c>
      <c r="I23" s="32"/>
    </row>
    <row r="24" spans="1:38" s="254" customFormat="1" ht="19.5">
      <c r="A24" s="33" t="s">
        <v>643</v>
      </c>
      <c r="B24" s="16" t="s">
        <v>634</v>
      </c>
      <c r="C24" s="16" t="s">
        <v>635</v>
      </c>
      <c r="D24" s="259" t="s">
        <v>641</v>
      </c>
      <c r="E24" s="6" t="s">
        <v>765</v>
      </c>
      <c r="F24" s="7" t="s">
        <v>715</v>
      </c>
      <c r="G24" s="260" t="s">
        <v>644</v>
      </c>
      <c r="H24" s="261">
        <v>17.600000000000001</v>
      </c>
      <c r="I24" s="32"/>
    </row>
    <row r="25" spans="1:38" s="254" customFormat="1" ht="19.5">
      <c r="A25" s="33" t="s">
        <v>645</v>
      </c>
      <c r="B25" s="16" t="s">
        <v>634</v>
      </c>
      <c r="C25" s="16" t="s">
        <v>635</v>
      </c>
      <c r="D25" s="259" t="s">
        <v>641</v>
      </c>
      <c r="E25" s="6" t="s">
        <v>765</v>
      </c>
      <c r="F25" s="7" t="s">
        <v>715</v>
      </c>
      <c r="G25" s="260" t="s">
        <v>646</v>
      </c>
      <c r="H25" s="261">
        <v>12</v>
      </c>
      <c r="I25" s="32"/>
    </row>
    <row r="26" spans="1:38" s="254" customFormat="1" ht="37.5">
      <c r="A26" s="58" t="s">
        <v>653</v>
      </c>
      <c r="B26" s="29" t="s">
        <v>634</v>
      </c>
      <c r="C26" s="29" t="s">
        <v>635</v>
      </c>
      <c r="D26" s="126" t="s">
        <v>647</v>
      </c>
      <c r="E26" s="126"/>
      <c r="F26" s="262"/>
      <c r="G26" s="263"/>
      <c r="H26" s="264">
        <f>+H27</f>
        <v>37.799999999999997</v>
      </c>
      <c r="I26" s="32"/>
    </row>
    <row r="27" spans="1:38" s="255" customFormat="1" ht="19.5">
      <c r="A27" s="14" t="s">
        <v>768</v>
      </c>
      <c r="B27" s="15" t="s">
        <v>634</v>
      </c>
      <c r="C27" s="245" t="s">
        <v>635</v>
      </c>
      <c r="D27" s="246" t="s">
        <v>647</v>
      </c>
      <c r="E27" s="2" t="s">
        <v>767</v>
      </c>
      <c r="F27" s="3" t="s">
        <v>707</v>
      </c>
      <c r="G27" s="247"/>
      <c r="H27" s="248">
        <f>+H28+H33+H38+H43</f>
        <v>37.799999999999997</v>
      </c>
      <c r="I27" s="32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4"/>
      <c r="AL27" s="254"/>
    </row>
    <row r="28" spans="1:38" s="255" customFormat="1" ht="19.5" hidden="1">
      <c r="A28" s="13" t="s">
        <v>770</v>
      </c>
      <c r="B28" s="24" t="s">
        <v>634</v>
      </c>
      <c r="C28" s="132" t="s">
        <v>635</v>
      </c>
      <c r="D28" s="251" t="s">
        <v>647</v>
      </c>
      <c r="E28" s="4" t="s">
        <v>769</v>
      </c>
      <c r="F28" s="5" t="s">
        <v>707</v>
      </c>
      <c r="G28" s="252"/>
      <c r="H28" s="253">
        <f>+H29</f>
        <v>0</v>
      </c>
      <c r="I28" s="32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</row>
    <row r="29" spans="1:38" s="254" customFormat="1" ht="19.5" hidden="1">
      <c r="A29" s="41" t="s">
        <v>716</v>
      </c>
      <c r="B29" s="42" t="s">
        <v>634</v>
      </c>
      <c r="C29" s="56" t="s">
        <v>635</v>
      </c>
      <c r="D29" s="256" t="s">
        <v>647</v>
      </c>
      <c r="E29" s="43" t="s">
        <v>769</v>
      </c>
      <c r="F29" s="44" t="s">
        <v>715</v>
      </c>
      <c r="G29" s="257"/>
      <c r="H29" s="258">
        <f>SUM(H30:H32)</f>
        <v>0</v>
      </c>
      <c r="I29" s="32"/>
    </row>
    <row r="30" spans="1:38" s="254" customFormat="1" ht="43.5" hidden="1" customHeight="1">
      <c r="A30" s="31" t="s">
        <v>642</v>
      </c>
      <c r="B30" s="16" t="s">
        <v>634</v>
      </c>
      <c r="C30" s="16" t="s">
        <v>635</v>
      </c>
      <c r="D30" s="259" t="s">
        <v>647</v>
      </c>
      <c r="E30" s="6" t="s">
        <v>769</v>
      </c>
      <c r="F30" s="36" t="s">
        <v>715</v>
      </c>
      <c r="G30" s="260" t="s">
        <v>637</v>
      </c>
      <c r="H30" s="261"/>
      <c r="I30" s="32"/>
    </row>
    <row r="31" spans="1:38" s="254" customFormat="1" ht="19.5" hidden="1">
      <c r="A31" s="33" t="s">
        <v>643</v>
      </c>
      <c r="B31" s="16" t="s">
        <v>634</v>
      </c>
      <c r="C31" s="16" t="s">
        <v>635</v>
      </c>
      <c r="D31" s="259" t="s">
        <v>647</v>
      </c>
      <c r="E31" s="6" t="s">
        <v>769</v>
      </c>
      <c r="F31" s="36" t="s">
        <v>715</v>
      </c>
      <c r="G31" s="260" t="s">
        <v>644</v>
      </c>
      <c r="H31" s="261"/>
      <c r="I31" s="32"/>
    </row>
    <row r="32" spans="1:38" s="254" customFormat="1" ht="19.5" hidden="1">
      <c r="A32" s="33" t="s">
        <v>645</v>
      </c>
      <c r="B32" s="16" t="s">
        <v>634</v>
      </c>
      <c r="C32" s="16" t="s">
        <v>635</v>
      </c>
      <c r="D32" s="259" t="s">
        <v>647</v>
      </c>
      <c r="E32" s="6" t="s">
        <v>769</v>
      </c>
      <c r="F32" s="36" t="s">
        <v>715</v>
      </c>
      <c r="G32" s="260" t="s">
        <v>646</v>
      </c>
      <c r="H32" s="261"/>
      <c r="I32" s="32"/>
    </row>
    <row r="33" spans="1:38" s="255" customFormat="1" ht="19.5" hidden="1">
      <c r="A33" s="13" t="s">
        <v>772</v>
      </c>
      <c r="B33" s="24" t="s">
        <v>634</v>
      </c>
      <c r="C33" s="132" t="s">
        <v>635</v>
      </c>
      <c r="D33" s="251" t="s">
        <v>647</v>
      </c>
      <c r="E33" s="4" t="s">
        <v>771</v>
      </c>
      <c r="F33" s="5" t="s">
        <v>707</v>
      </c>
      <c r="G33" s="252"/>
      <c r="H33" s="253">
        <f>+H34</f>
        <v>0</v>
      </c>
      <c r="I33" s="32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54"/>
      <c r="W33" s="254"/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4"/>
      <c r="AI33" s="254"/>
      <c r="AJ33" s="254"/>
      <c r="AK33" s="254"/>
      <c r="AL33" s="254"/>
    </row>
    <row r="34" spans="1:38" s="254" customFormat="1" ht="19.5" hidden="1">
      <c r="A34" s="41" t="s">
        <v>716</v>
      </c>
      <c r="B34" s="42" t="s">
        <v>634</v>
      </c>
      <c r="C34" s="56" t="s">
        <v>635</v>
      </c>
      <c r="D34" s="256" t="s">
        <v>647</v>
      </c>
      <c r="E34" s="43" t="s">
        <v>771</v>
      </c>
      <c r="F34" s="44" t="s">
        <v>715</v>
      </c>
      <c r="G34" s="257"/>
      <c r="H34" s="258">
        <f>SUM(H35:H37)</f>
        <v>0</v>
      </c>
      <c r="I34" s="32"/>
    </row>
    <row r="35" spans="1:38" s="254" customFormat="1" ht="43.5" hidden="1" customHeight="1">
      <c r="A35" s="31" t="s">
        <v>642</v>
      </c>
      <c r="B35" s="16" t="s">
        <v>634</v>
      </c>
      <c r="C35" s="16" t="s">
        <v>635</v>
      </c>
      <c r="D35" s="259" t="s">
        <v>647</v>
      </c>
      <c r="E35" s="6" t="s">
        <v>771</v>
      </c>
      <c r="F35" s="36" t="s">
        <v>715</v>
      </c>
      <c r="G35" s="260" t="s">
        <v>637</v>
      </c>
      <c r="H35" s="261"/>
      <c r="I35" s="32"/>
    </row>
    <row r="36" spans="1:38" s="254" customFormat="1" ht="19.5" hidden="1">
      <c r="A36" s="33" t="s">
        <v>643</v>
      </c>
      <c r="B36" s="16" t="s">
        <v>634</v>
      </c>
      <c r="C36" s="16" t="s">
        <v>635</v>
      </c>
      <c r="D36" s="259" t="s">
        <v>647</v>
      </c>
      <c r="E36" s="6" t="s">
        <v>771</v>
      </c>
      <c r="F36" s="36" t="s">
        <v>715</v>
      </c>
      <c r="G36" s="260" t="s">
        <v>644</v>
      </c>
      <c r="H36" s="261"/>
      <c r="I36" s="32"/>
    </row>
    <row r="37" spans="1:38" s="254" customFormat="1" ht="19.5" hidden="1">
      <c r="A37" s="33" t="s">
        <v>645</v>
      </c>
      <c r="B37" s="16" t="s">
        <v>634</v>
      </c>
      <c r="C37" s="16" t="s">
        <v>635</v>
      </c>
      <c r="D37" s="259" t="s">
        <v>647</v>
      </c>
      <c r="E37" s="6" t="s">
        <v>771</v>
      </c>
      <c r="F37" s="36" t="s">
        <v>715</v>
      </c>
      <c r="G37" s="260" t="s">
        <v>646</v>
      </c>
      <c r="H37" s="261"/>
      <c r="I37" s="32"/>
    </row>
    <row r="38" spans="1:38" s="255" customFormat="1" ht="19.5" hidden="1">
      <c r="A38" s="13" t="s">
        <v>774</v>
      </c>
      <c r="B38" s="24" t="s">
        <v>634</v>
      </c>
      <c r="C38" s="132" t="s">
        <v>635</v>
      </c>
      <c r="D38" s="251" t="s">
        <v>647</v>
      </c>
      <c r="E38" s="4" t="s">
        <v>773</v>
      </c>
      <c r="F38" s="5" t="s">
        <v>707</v>
      </c>
      <c r="G38" s="252"/>
      <c r="H38" s="253">
        <f>+H39</f>
        <v>0</v>
      </c>
      <c r="I38" s="32"/>
      <c r="J38" s="254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4"/>
      <c r="AK38" s="254"/>
      <c r="AL38" s="254"/>
    </row>
    <row r="39" spans="1:38" s="254" customFormat="1" ht="19.5" hidden="1">
      <c r="A39" s="41" t="s">
        <v>716</v>
      </c>
      <c r="B39" s="42" t="s">
        <v>634</v>
      </c>
      <c r="C39" s="56" t="s">
        <v>635</v>
      </c>
      <c r="D39" s="256" t="s">
        <v>647</v>
      </c>
      <c r="E39" s="43" t="s">
        <v>773</v>
      </c>
      <c r="F39" s="44" t="s">
        <v>715</v>
      </c>
      <c r="G39" s="257"/>
      <c r="H39" s="258">
        <f>SUM(H40:H42)</f>
        <v>0</v>
      </c>
      <c r="I39" s="32"/>
    </row>
    <row r="40" spans="1:38" s="254" customFormat="1" ht="43.5" hidden="1" customHeight="1">
      <c r="A40" s="31" t="s">
        <v>642</v>
      </c>
      <c r="B40" s="16" t="s">
        <v>634</v>
      </c>
      <c r="C40" s="16" t="s">
        <v>635</v>
      </c>
      <c r="D40" s="259" t="s">
        <v>647</v>
      </c>
      <c r="E40" s="6" t="s">
        <v>773</v>
      </c>
      <c r="F40" s="36" t="s">
        <v>715</v>
      </c>
      <c r="G40" s="260" t="s">
        <v>637</v>
      </c>
      <c r="H40" s="261"/>
      <c r="I40" s="32"/>
    </row>
    <row r="41" spans="1:38" s="254" customFormat="1" ht="19.5" hidden="1">
      <c r="A41" s="33" t="s">
        <v>643</v>
      </c>
      <c r="B41" s="16" t="s">
        <v>634</v>
      </c>
      <c r="C41" s="16" t="s">
        <v>635</v>
      </c>
      <c r="D41" s="259" t="s">
        <v>647</v>
      </c>
      <c r="E41" s="6" t="s">
        <v>773</v>
      </c>
      <c r="F41" s="36" t="s">
        <v>715</v>
      </c>
      <c r="G41" s="260" t="s">
        <v>644</v>
      </c>
      <c r="H41" s="261"/>
      <c r="I41" s="32"/>
    </row>
    <row r="42" spans="1:38" s="254" customFormat="1" ht="19.5" hidden="1">
      <c r="A42" s="33" t="s">
        <v>645</v>
      </c>
      <c r="B42" s="16" t="s">
        <v>634</v>
      </c>
      <c r="C42" s="16" t="s">
        <v>635</v>
      </c>
      <c r="D42" s="259" t="s">
        <v>647</v>
      </c>
      <c r="E42" s="6" t="s">
        <v>773</v>
      </c>
      <c r="F42" s="36" t="s">
        <v>715</v>
      </c>
      <c r="G42" s="260" t="s">
        <v>646</v>
      </c>
      <c r="H42" s="261"/>
      <c r="I42" s="32"/>
    </row>
    <row r="43" spans="1:38" s="254" customFormat="1" ht="37.5">
      <c r="A43" s="55" t="s">
        <v>43</v>
      </c>
      <c r="B43" s="56" t="s">
        <v>634</v>
      </c>
      <c r="C43" s="56" t="s">
        <v>635</v>
      </c>
      <c r="D43" s="256" t="s">
        <v>647</v>
      </c>
      <c r="E43" s="46" t="s">
        <v>773</v>
      </c>
      <c r="F43" s="47" t="s">
        <v>775</v>
      </c>
      <c r="G43" s="257"/>
      <c r="H43" s="258">
        <f>+H44</f>
        <v>37.799999999999997</v>
      </c>
      <c r="I43" s="32"/>
    </row>
    <row r="44" spans="1:38" s="227" customFormat="1">
      <c r="A44" s="31" t="s">
        <v>648</v>
      </c>
      <c r="B44" s="16" t="s">
        <v>634</v>
      </c>
      <c r="C44" s="16" t="s">
        <v>635</v>
      </c>
      <c r="D44" s="16" t="s">
        <v>647</v>
      </c>
      <c r="E44" s="39" t="s">
        <v>773</v>
      </c>
      <c r="F44" s="40" t="s">
        <v>775</v>
      </c>
      <c r="G44" s="16" t="s">
        <v>649</v>
      </c>
      <c r="H44" s="265">
        <v>37.799999999999997</v>
      </c>
      <c r="I44" s="219"/>
    </row>
    <row r="45" spans="1:38" s="227" customFormat="1" hidden="1">
      <c r="A45" s="266" t="s">
        <v>650</v>
      </c>
      <c r="B45" s="29" t="s">
        <v>634</v>
      </c>
      <c r="C45" s="244" t="s">
        <v>635</v>
      </c>
      <c r="D45" s="240" t="s">
        <v>651</v>
      </c>
      <c r="E45" s="242"/>
      <c r="F45" s="243"/>
      <c r="G45" s="267"/>
      <c r="H45" s="164">
        <f>H46</f>
        <v>0</v>
      </c>
      <c r="I45" s="219"/>
    </row>
    <row r="46" spans="1:38" s="227" customFormat="1" hidden="1">
      <c r="A46" s="268" t="s">
        <v>50</v>
      </c>
      <c r="B46" s="15" t="s">
        <v>634</v>
      </c>
      <c r="C46" s="269" t="s">
        <v>635</v>
      </c>
      <c r="D46" s="270" t="s">
        <v>651</v>
      </c>
      <c r="E46" s="271" t="s">
        <v>49</v>
      </c>
      <c r="F46" s="272" t="s">
        <v>707</v>
      </c>
      <c r="G46" s="192"/>
      <c r="H46" s="193">
        <f>H47</f>
        <v>0</v>
      </c>
      <c r="I46" s="219"/>
    </row>
    <row r="47" spans="1:38" s="255" customFormat="1" ht="19.5" hidden="1">
      <c r="A47" s="13" t="s">
        <v>56</v>
      </c>
      <c r="B47" s="24" t="s">
        <v>634</v>
      </c>
      <c r="C47" s="132" t="s">
        <v>635</v>
      </c>
      <c r="D47" s="251" t="s">
        <v>651</v>
      </c>
      <c r="E47" s="59" t="s">
        <v>55</v>
      </c>
      <c r="F47" s="60" t="s">
        <v>707</v>
      </c>
      <c r="G47" s="252"/>
      <c r="H47" s="253">
        <f>+H48</f>
        <v>0</v>
      </c>
      <c r="I47" s="32"/>
      <c r="J47" s="254"/>
      <c r="K47" s="254"/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</row>
    <row r="48" spans="1:38" s="255" customFormat="1" ht="19.5" hidden="1">
      <c r="A48" s="41" t="s">
        <v>58</v>
      </c>
      <c r="B48" s="42" t="s">
        <v>634</v>
      </c>
      <c r="C48" s="56" t="s">
        <v>635</v>
      </c>
      <c r="D48" s="256" t="s">
        <v>651</v>
      </c>
      <c r="E48" s="61" t="s">
        <v>55</v>
      </c>
      <c r="F48" s="62" t="s">
        <v>57</v>
      </c>
      <c r="G48" s="257"/>
      <c r="H48" s="258">
        <f>+H49</f>
        <v>0</v>
      </c>
      <c r="I48" s="32"/>
      <c r="J48" s="254"/>
      <c r="K48" s="254"/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</row>
    <row r="49" spans="1:249" s="227" customFormat="1" hidden="1">
      <c r="A49" s="273" t="s">
        <v>643</v>
      </c>
      <c r="B49" s="16" t="s">
        <v>634</v>
      </c>
      <c r="C49" s="16" t="s">
        <v>635</v>
      </c>
      <c r="D49" s="16" t="s">
        <v>651</v>
      </c>
      <c r="E49" s="63" t="s">
        <v>55</v>
      </c>
      <c r="F49" s="64" t="s">
        <v>57</v>
      </c>
      <c r="G49" s="16" t="s">
        <v>644</v>
      </c>
      <c r="H49" s="265"/>
      <c r="I49" s="219"/>
    </row>
    <row r="50" spans="1:249" s="163" customFormat="1" ht="20.25" hidden="1" customHeight="1">
      <c r="A50" s="58" t="s">
        <v>61</v>
      </c>
      <c r="B50" s="29" t="s">
        <v>634</v>
      </c>
      <c r="C50" s="29" t="s">
        <v>635</v>
      </c>
      <c r="D50" s="65">
        <v>11</v>
      </c>
      <c r="E50" s="242"/>
      <c r="F50" s="243"/>
      <c r="G50" s="28"/>
      <c r="H50" s="164">
        <f>H51</f>
        <v>0</v>
      </c>
      <c r="I50" s="112"/>
    </row>
    <row r="51" spans="1:249" s="163" customFormat="1" ht="20.25" hidden="1" customHeight="1">
      <c r="A51" s="66" t="s">
        <v>654</v>
      </c>
      <c r="B51" s="15" t="s">
        <v>634</v>
      </c>
      <c r="C51" s="108" t="s">
        <v>635</v>
      </c>
      <c r="D51" s="67">
        <v>11</v>
      </c>
      <c r="E51" s="68" t="s">
        <v>59</v>
      </c>
      <c r="F51" s="274" t="s">
        <v>707</v>
      </c>
      <c r="G51" s="275"/>
      <c r="H51" s="165">
        <f>H52</f>
        <v>0</v>
      </c>
      <c r="I51" s="112"/>
    </row>
    <row r="52" spans="1:249" s="163" customFormat="1" ht="20.25" hidden="1" customHeight="1">
      <c r="A52" s="69" t="s">
        <v>655</v>
      </c>
      <c r="B52" s="24" t="s">
        <v>634</v>
      </c>
      <c r="C52" s="109" t="s">
        <v>635</v>
      </c>
      <c r="D52" s="70">
        <v>11</v>
      </c>
      <c r="E52" s="71" t="s">
        <v>60</v>
      </c>
      <c r="F52" s="276" t="s">
        <v>707</v>
      </c>
      <c r="G52" s="277"/>
      <c r="H52" s="171">
        <f>H53</f>
        <v>0</v>
      </c>
      <c r="I52" s="112"/>
    </row>
    <row r="53" spans="1:249" s="163" customFormat="1" hidden="1">
      <c r="A53" s="113" t="s">
        <v>62</v>
      </c>
      <c r="B53" s="42" t="s">
        <v>634</v>
      </c>
      <c r="C53" s="45" t="s">
        <v>635</v>
      </c>
      <c r="D53" s="75">
        <v>11</v>
      </c>
      <c r="E53" s="76" t="s">
        <v>60</v>
      </c>
      <c r="F53" s="77">
        <v>1403</v>
      </c>
      <c r="G53" s="278"/>
      <c r="H53" s="182">
        <f>H54</f>
        <v>0</v>
      </c>
      <c r="I53" s="112"/>
    </row>
    <row r="54" spans="1:249" s="163" customFormat="1" ht="20.25" hidden="1" customHeight="1">
      <c r="A54" s="33" t="s">
        <v>645</v>
      </c>
      <c r="B54" s="16" t="s">
        <v>634</v>
      </c>
      <c r="C54" s="16" t="s">
        <v>635</v>
      </c>
      <c r="D54" s="72">
        <v>11</v>
      </c>
      <c r="E54" s="73" t="s">
        <v>60</v>
      </c>
      <c r="F54" s="74">
        <v>1403</v>
      </c>
      <c r="G54" s="16" t="s">
        <v>646</v>
      </c>
      <c r="H54" s="176"/>
      <c r="I54" s="112"/>
    </row>
    <row r="55" spans="1:249" s="163" customFormat="1">
      <c r="A55" s="57" t="s">
        <v>656</v>
      </c>
      <c r="B55" s="29" t="s">
        <v>634</v>
      </c>
      <c r="C55" s="240" t="s">
        <v>635</v>
      </c>
      <c r="D55" s="241" t="s">
        <v>657</v>
      </c>
      <c r="E55" s="78"/>
      <c r="F55" s="79"/>
      <c r="G55" s="244"/>
      <c r="H55" s="164">
        <f>H56+H60+H64+H69</f>
        <v>21</v>
      </c>
      <c r="I55" s="112"/>
    </row>
    <row r="56" spans="1:249" s="281" customFormat="1" ht="59.25" customHeight="1">
      <c r="A56" s="87" t="s">
        <v>137</v>
      </c>
      <c r="B56" s="15" t="s">
        <v>634</v>
      </c>
      <c r="C56" s="117" t="s">
        <v>635</v>
      </c>
      <c r="D56" s="279" t="s">
        <v>657</v>
      </c>
      <c r="E56" s="88" t="s">
        <v>658</v>
      </c>
      <c r="F56" s="191" t="s">
        <v>707</v>
      </c>
      <c r="G56" s="280"/>
      <c r="H56" s="193">
        <f>+H57</f>
        <v>2</v>
      </c>
      <c r="I56" s="9"/>
    </row>
    <row r="57" spans="1:249" s="281" customFormat="1" ht="80.25" customHeight="1">
      <c r="A57" s="31" t="s">
        <v>139</v>
      </c>
      <c r="B57" s="24" t="s">
        <v>634</v>
      </c>
      <c r="C57" s="109" t="s">
        <v>635</v>
      </c>
      <c r="D57" s="282" t="s">
        <v>657</v>
      </c>
      <c r="E57" s="71" t="s">
        <v>720</v>
      </c>
      <c r="F57" s="276" t="s">
        <v>707</v>
      </c>
      <c r="G57" s="283"/>
      <c r="H57" s="284">
        <f>+H58</f>
        <v>2</v>
      </c>
      <c r="I57" s="9"/>
    </row>
    <row r="58" spans="1:249" s="163" customFormat="1">
      <c r="A58" s="200" t="s">
        <v>721</v>
      </c>
      <c r="B58" s="42" t="s">
        <v>634</v>
      </c>
      <c r="C58" s="285" t="s">
        <v>635</v>
      </c>
      <c r="D58" s="286" t="s">
        <v>657</v>
      </c>
      <c r="E58" s="76" t="s">
        <v>720</v>
      </c>
      <c r="F58" s="77">
        <v>1434</v>
      </c>
      <c r="G58" s="287"/>
      <c r="H58" s="288">
        <f>H59</f>
        <v>2</v>
      </c>
      <c r="I58" s="112"/>
    </row>
    <row r="59" spans="1:249" s="163" customFormat="1">
      <c r="A59" s="289" t="s">
        <v>643</v>
      </c>
      <c r="B59" s="16" t="s">
        <v>634</v>
      </c>
      <c r="C59" s="20" t="s">
        <v>635</v>
      </c>
      <c r="D59" s="20" t="s">
        <v>657</v>
      </c>
      <c r="E59" s="73" t="s">
        <v>720</v>
      </c>
      <c r="F59" s="74">
        <v>1434</v>
      </c>
      <c r="G59" s="20" t="s">
        <v>644</v>
      </c>
      <c r="H59" s="176">
        <v>2</v>
      </c>
      <c r="I59" s="112"/>
    </row>
    <row r="60" spans="1:249" s="281" customFormat="1" ht="56.25">
      <c r="A60" s="87" t="s">
        <v>319</v>
      </c>
      <c r="B60" s="15" t="s">
        <v>634</v>
      </c>
      <c r="C60" s="117" t="s">
        <v>635</v>
      </c>
      <c r="D60" s="279" t="s">
        <v>657</v>
      </c>
      <c r="E60" s="88" t="s">
        <v>659</v>
      </c>
      <c r="F60" s="191" t="s">
        <v>707</v>
      </c>
      <c r="G60" s="280"/>
      <c r="H60" s="193">
        <f>+H61</f>
        <v>12.1</v>
      </c>
      <c r="I60" s="9"/>
    </row>
    <row r="61" spans="1:249" s="281" customFormat="1" ht="56.25">
      <c r="A61" s="69" t="s">
        <v>89</v>
      </c>
      <c r="B61" s="24" t="s">
        <v>634</v>
      </c>
      <c r="C61" s="109" t="s">
        <v>635</v>
      </c>
      <c r="D61" s="282" t="s">
        <v>657</v>
      </c>
      <c r="E61" s="80" t="s">
        <v>733</v>
      </c>
      <c r="F61" s="290" t="s">
        <v>707</v>
      </c>
      <c r="G61" s="277"/>
      <c r="H61" s="171">
        <f>+H62</f>
        <v>12.1</v>
      </c>
      <c r="I61" s="9"/>
    </row>
    <row r="62" spans="1:249" s="254" customFormat="1" ht="19.5">
      <c r="A62" s="41" t="s">
        <v>735</v>
      </c>
      <c r="B62" s="42" t="s">
        <v>634</v>
      </c>
      <c r="C62" s="56" t="s">
        <v>635</v>
      </c>
      <c r="D62" s="256" t="s">
        <v>657</v>
      </c>
      <c r="E62" s="61" t="s">
        <v>733</v>
      </c>
      <c r="F62" s="62" t="s">
        <v>734</v>
      </c>
      <c r="G62" s="291"/>
      <c r="H62" s="292">
        <f>+H63</f>
        <v>12.1</v>
      </c>
      <c r="I62" s="9"/>
      <c r="J62" s="281"/>
      <c r="K62" s="281"/>
      <c r="L62" s="281"/>
      <c r="M62" s="281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81"/>
      <c r="AG62" s="281"/>
      <c r="AH62" s="281"/>
      <c r="AI62" s="281"/>
      <c r="AJ62" s="281"/>
      <c r="AK62" s="281"/>
      <c r="AL62" s="281"/>
      <c r="AM62" s="281"/>
      <c r="AN62" s="281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1"/>
      <c r="BA62" s="281"/>
      <c r="BB62" s="281"/>
      <c r="BC62" s="281"/>
      <c r="BD62" s="281"/>
      <c r="BE62" s="281"/>
      <c r="BF62" s="281"/>
      <c r="BG62" s="281"/>
      <c r="BH62" s="281"/>
      <c r="BI62" s="281"/>
      <c r="BJ62" s="281"/>
      <c r="BK62" s="281"/>
      <c r="BL62" s="281"/>
      <c r="BM62" s="281"/>
      <c r="BN62" s="281"/>
      <c r="BO62" s="281"/>
      <c r="BP62" s="281"/>
      <c r="BQ62" s="281"/>
      <c r="BR62" s="281"/>
      <c r="BS62" s="281"/>
      <c r="BT62" s="281"/>
      <c r="BU62" s="281"/>
      <c r="BV62" s="281"/>
      <c r="BW62" s="281"/>
      <c r="BX62" s="281"/>
      <c r="BY62" s="281"/>
      <c r="BZ62" s="281"/>
      <c r="CA62" s="281"/>
      <c r="CB62" s="281"/>
      <c r="CC62" s="281"/>
      <c r="CD62" s="281"/>
      <c r="CE62" s="281"/>
      <c r="CF62" s="281"/>
      <c r="CG62" s="281"/>
      <c r="CH62" s="281"/>
      <c r="CI62" s="281"/>
      <c r="CJ62" s="281"/>
      <c r="CK62" s="281"/>
      <c r="CL62" s="281"/>
      <c r="CM62" s="281"/>
      <c r="CN62" s="281"/>
      <c r="CO62" s="281"/>
      <c r="CP62" s="281"/>
      <c r="CQ62" s="281"/>
      <c r="CR62" s="281"/>
      <c r="CS62" s="281"/>
      <c r="CT62" s="281"/>
      <c r="CU62" s="281"/>
      <c r="CV62" s="281"/>
      <c r="CW62" s="281"/>
      <c r="CX62" s="281"/>
      <c r="CY62" s="281"/>
      <c r="CZ62" s="281"/>
      <c r="DA62" s="281"/>
      <c r="DB62" s="281"/>
      <c r="DC62" s="281"/>
      <c r="DD62" s="281"/>
      <c r="DE62" s="281"/>
      <c r="DF62" s="281"/>
      <c r="DG62" s="281"/>
      <c r="DH62" s="281"/>
      <c r="DI62" s="281"/>
      <c r="DJ62" s="281"/>
      <c r="DK62" s="281"/>
      <c r="DL62" s="281"/>
      <c r="DM62" s="281"/>
      <c r="DN62" s="281"/>
      <c r="DO62" s="281"/>
      <c r="DP62" s="281"/>
      <c r="DQ62" s="281"/>
      <c r="DR62" s="281"/>
      <c r="DS62" s="281"/>
      <c r="DT62" s="281"/>
      <c r="DU62" s="281"/>
      <c r="DV62" s="281"/>
      <c r="DW62" s="281"/>
      <c r="DX62" s="281"/>
      <c r="DY62" s="281"/>
      <c r="DZ62" s="281"/>
      <c r="EA62" s="281"/>
      <c r="EB62" s="281"/>
      <c r="EC62" s="281"/>
      <c r="ED62" s="281"/>
      <c r="EE62" s="281"/>
      <c r="EF62" s="281"/>
      <c r="EG62" s="281"/>
      <c r="EH62" s="281"/>
      <c r="EI62" s="281"/>
      <c r="EJ62" s="281"/>
      <c r="EK62" s="281"/>
      <c r="EL62" s="281"/>
      <c r="EM62" s="281"/>
      <c r="EN62" s="281"/>
      <c r="EO62" s="281"/>
      <c r="EP62" s="281"/>
      <c r="EQ62" s="281"/>
      <c r="ER62" s="281"/>
      <c r="ES62" s="281"/>
      <c r="ET62" s="281"/>
      <c r="EU62" s="281"/>
      <c r="EV62" s="281"/>
      <c r="EW62" s="281"/>
      <c r="EX62" s="281"/>
      <c r="EY62" s="281"/>
      <c r="EZ62" s="281"/>
      <c r="FA62" s="281"/>
      <c r="FB62" s="281"/>
      <c r="FC62" s="281"/>
      <c r="FD62" s="281"/>
      <c r="FE62" s="281"/>
      <c r="FF62" s="281"/>
      <c r="FG62" s="281"/>
      <c r="FH62" s="281"/>
      <c r="FI62" s="281"/>
      <c r="FJ62" s="281"/>
      <c r="FK62" s="281"/>
      <c r="FL62" s="281"/>
      <c r="FM62" s="281"/>
      <c r="FN62" s="281"/>
      <c r="FO62" s="281"/>
      <c r="FP62" s="281"/>
      <c r="FQ62" s="281"/>
      <c r="FR62" s="281"/>
      <c r="FS62" s="281"/>
      <c r="FT62" s="281"/>
      <c r="FU62" s="281"/>
      <c r="FV62" s="281"/>
      <c r="FW62" s="281"/>
      <c r="FX62" s="281"/>
      <c r="FY62" s="281"/>
      <c r="FZ62" s="281"/>
      <c r="GA62" s="281"/>
      <c r="GB62" s="281"/>
      <c r="GC62" s="281"/>
      <c r="GD62" s="281"/>
      <c r="GE62" s="281"/>
      <c r="GF62" s="281"/>
      <c r="GG62" s="281"/>
      <c r="GH62" s="281"/>
      <c r="GI62" s="281"/>
      <c r="GJ62" s="281"/>
      <c r="GK62" s="281"/>
      <c r="GL62" s="281"/>
      <c r="GM62" s="281"/>
      <c r="GN62" s="281"/>
      <c r="GO62" s="281"/>
      <c r="GP62" s="281"/>
      <c r="GQ62" s="281"/>
      <c r="GR62" s="281"/>
      <c r="GS62" s="281"/>
      <c r="GT62" s="281"/>
      <c r="GU62" s="281"/>
      <c r="GV62" s="281"/>
      <c r="GW62" s="281"/>
      <c r="GX62" s="281"/>
      <c r="GY62" s="281"/>
      <c r="GZ62" s="281"/>
      <c r="HA62" s="281"/>
      <c r="HB62" s="281"/>
      <c r="HC62" s="281"/>
      <c r="HD62" s="281"/>
      <c r="HE62" s="281"/>
      <c r="HF62" s="281"/>
      <c r="HG62" s="281"/>
      <c r="HH62" s="281"/>
      <c r="HI62" s="281"/>
      <c r="HJ62" s="281"/>
      <c r="HK62" s="281"/>
      <c r="HL62" s="281"/>
      <c r="HM62" s="281"/>
      <c r="HN62" s="281"/>
      <c r="HO62" s="281"/>
      <c r="HP62" s="281"/>
      <c r="HQ62" s="281"/>
      <c r="HR62" s="281"/>
      <c r="HS62" s="281"/>
      <c r="HT62" s="281"/>
      <c r="HU62" s="281"/>
      <c r="HV62" s="281"/>
      <c r="HW62" s="281"/>
      <c r="HX62" s="281"/>
      <c r="HY62" s="281"/>
      <c r="HZ62" s="281"/>
      <c r="IA62" s="281"/>
      <c r="IB62" s="281"/>
      <c r="IC62" s="281"/>
      <c r="ID62" s="281"/>
      <c r="IE62" s="281"/>
      <c r="IF62" s="281"/>
      <c r="IG62" s="281"/>
      <c r="IH62" s="281"/>
      <c r="II62" s="281"/>
      <c r="IJ62" s="281"/>
      <c r="IK62" s="281"/>
      <c r="IL62" s="281"/>
      <c r="IM62" s="281"/>
      <c r="IN62" s="281"/>
      <c r="IO62" s="281"/>
    </row>
    <row r="63" spans="1:249" s="254" customFormat="1" ht="19.5">
      <c r="A63" s="293" t="s">
        <v>643</v>
      </c>
      <c r="B63" s="16" t="s">
        <v>634</v>
      </c>
      <c r="C63" s="16" t="s">
        <v>635</v>
      </c>
      <c r="D63" s="16" t="s">
        <v>657</v>
      </c>
      <c r="E63" s="63" t="s">
        <v>733</v>
      </c>
      <c r="F63" s="64" t="s">
        <v>734</v>
      </c>
      <c r="G63" s="16" t="s">
        <v>644</v>
      </c>
      <c r="H63" s="176">
        <v>12.1</v>
      </c>
      <c r="I63" s="9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1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281"/>
      <c r="AZ63" s="281"/>
      <c r="BA63" s="281"/>
      <c r="BB63" s="281"/>
      <c r="BC63" s="281"/>
      <c r="BD63" s="281"/>
      <c r="BE63" s="281"/>
      <c r="BF63" s="281"/>
      <c r="BG63" s="281"/>
      <c r="BH63" s="281"/>
      <c r="BI63" s="281"/>
      <c r="BJ63" s="281"/>
      <c r="BK63" s="281"/>
      <c r="BL63" s="281"/>
      <c r="BM63" s="281"/>
      <c r="BN63" s="281"/>
      <c r="BO63" s="281"/>
      <c r="BP63" s="281"/>
      <c r="BQ63" s="281"/>
      <c r="BR63" s="281"/>
      <c r="BS63" s="281"/>
      <c r="BT63" s="281"/>
      <c r="BU63" s="281"/>
      <c r="BV63" s="281"/>
      <c r="BW63" s="281"/>
      <c r="BX63" s="281"/>
      <c r="BY63" s="281"/>
      <c r="BZ63" s="281"/>
      <c r="CA63" s="281"/>
      <c r="CB63" s="281"/>
      <c r="CC63" s="281"/>
      <c r="CD63" s="281"/>
      <c r="CE63" s="281"/>
      <c r="CF63" s="281"/>
      <c r="CG63" s="281"/>
      <c r="CH63" s="281"/>
      <c r="CI63" s="281"/>
      <c r="CJ63" s="281"/>
      <c r="CK63" s="281"/>
      <c r="CL63" s="281"/>
      <c r="CM63" s="281"/>
      <c r="CN63" s="281"/>
      <c r="CO63" s="281"/>
      <c r="CP63" s="281"/>
      <c r="CQ63" s="281"/>
      <c r="CR63" s="281"/>
      <c r="CS63" s="281"/>
      <c r="CT63" s="281"/>
      <c r="CU63" s="281"/>
      <c r="CV63" s="281"/>
      <c r="CW63" s="281"/>
      <c r="CX63" s="281"/>
      <c r="CY63" s="281"/>
      <c r="CZ63" s="281"/>
      <c r="DA63" s="281"/>
      <c r="DB63" s="281"/>
      <c r="DC63" s="281"/>
      <c r="DD63" s="281"/>
      <c r="DE63" s="281"/>
      <c r="DF63" s="281"/>
      <c r="DG63" s="281"/>
      <c r="DH63" s="281"/>
      <c r="DI63" s="281"/>
      <c r="DJ63" s="281"/>
      <c r="DK63" s="281"/>
      <c r="DL63" s="281"/>
      <c r="DM63" s="281"/>
      <c r="DN63" s="281"/>
      <c r="DO63" s="281"/>
      <c r="DP63" s="281"/>
      <c r="DQ63" s="281"/>
      <c r="DR63" s="281"/>
      <c r="DS63" s="281"/>
      <c r="DT63" s="281"/>
      <c r="DU63" s="281"/>
      <c r="DV63" s="281"/>
      <c r="DW63" s="281"/>
      <c r="DX63" s="281"/>
      <c r="DY63" s="281"/>
      <c r="DZ63" s="281"/>
      <c r="EA63" s="281"/>
      <c r="EB63" s="281"/>
      <c r="EC63" s="281"/>
      <c r="ED63" s="281"/>
      <c r="EE63" s="281"/>
      <c r="EF63" s="281"/>
      <c r="EG63" s="281"/>
      <c r="EH63" s="281"/>
      <c r="EI63" s="281"/>
      <c r="EJ63" s="281"/>
      <c r="EK63" s="281"/>
      <c r="EL63" s="281"/>
      <c r="EM63" s="281"/>
      <c r="EN63" s="281"/>
      <c r="EO63" s="281"/>
      <c r="EP63" s="281"/>
      <c r="EQ63" s="281"/>
      <c r="ER63" s="281"/>
      <c r="ES63" s="281"/>
      <c r="ET63" s="281"/>
      <c r="EU63" s="281"/>
      <c r="EV63" s="281"/>
      <c r="EW63" s="281"/>
      <c r="EX63" s="281"/>
      <c r="EY63" s="281"/>
      <c r="EZ63" s="281"/>
      <c r="FA63" s="281"/>
      <c r="FB63" s="281"/>
      <c r="FC63" s="281"/>
      <c r="FD63" s="281"/>
      <c r="FE63" s="281"/>
      <c r="FF63" s="281"/>
      <c r="FG63" s="281"/>
      <c r="FH63" s="281"/>
      <c r="FI63" s="281"/>
      <c r="FJ63" s="281"/>
      <c r="FK63" s="281"/>
      <c r="FL63" s="281"/>
      <c r="FM63" s="281"/>
      <c r="FN63" s="281"/>
      <c r="FO63" s="281"/>
      <c r="FP63" s="281"/>
      <c r="FQ63" s="281"/>
      <c r="FR63" s="281"/>
      <c r="FS63" s="281"/>
      <c r="FT63" s="281"/>
      <c r="FU63" s="281"/>
      <c r="FV63" s="281"/>
      <c r="FW63" s="281"/>
      <c r="FX63" s="281"/>
      <c r="FY63" s="281"/>
      <c r="FZ63" s="281"/>
      <c r="GA63" s="281"/>
      <c r="GB63" s="281"/>
      <c r="GC63" s="281"/>
      <c r="GD63" s="281"/>
      <c r="GE63" s="281"/>
      <c r="GF63" s="281"/>
      <c r="GG63" s="281"/>
      <c r="GH63" s="281"/>
      <c r="GI63" s="281"/>
      <c r="GJ63" s="281"/>
      <c r="GK63" s="281"/>
      <c r="GL63" s="281"/>
      <c r="GM63" s="281"/>
      <c r="GN63" s="281"/>
      <c r="GO63" s="281"/>
      <c r="GP63" s="281"/>
      <c r="GQ63" s="281"/>
      <c r="GR63" s="281"/>
      <c r="GS63" s="281"/>
      <c r="GT63" s="281"/>
      <c r="GU63" s="281"/>
      <c r="GV63" s="281"/>
      <c r="GW63" s="281"/>
      <c r="GX63" s="281"/>
      <c r="GY63" s="281"/>
      <c r="GZ63" s="281"/>
      <c r="HA63" s="281"/>
      <c r="HB63" s="281"/>
      <c r="HC63" s="281"/>
      <c r="HD63" s="281"/>
      <c r="HE63" s="281"/>
      <c r="HF63" s="281"/>
      <c r="HG63" s="281"/>
      <c r="HH63" s="281"/>
      <c r="HI63" s="281"/>
      <c r="HJ63" s="281"/>
      <c r="HK63" s="281"/>
      <c r="HL63" s="281"/>
      <c r="HM63" s="281"/>
      <c r="HN63" s="281"/>
      <c r="HO63" s="281"/>
      <c r="HP63" s="281"/>
      <c r="HQ63" s="281"/>
      <c r="HR63" s="281"/>
      <c r="HS63" s="281"/>
      <c r="HT63" s="281"/>
      <c r="HU63" s="281"/>
      <c r="HV63" s="281"/>
      <c r="HW63" s="281"/>
      <c r="HX63" s="281"/>
      <c r="HY63" s="281"/>
      <c r="HZ63" s="281"/>
      <c r="IA63" s="281"/>
      <c r="IB63" s="281"/>
      <c r="IC63" s="281"/>
      <c r="ID63" s="281"/>
      <c r="IE63" s="281"/>
      <c r="IF63" s="281"/>
      <c r="IG63" s="281"/>
      <c r="IH63" s="281"/>
      <c r="II63" s="281"/>
      <c r="IJ63" s="281"/>
      <c r="IK63" s="281"/>
      <c r="IL63" s="281"/>
      <c r="IM63" s="281"/>
      <c r="IN63" s="281"/>
      <c r="IO63" s="281"/>
    </row>
    <row r="64" spans="1:249" s="281" customFormat="1">
      <c r="A64" s="89" t="s">
        <v>45</v>
      </c>
      <c r="B64" s="15" t="s">
        <v>634</v>
      </c>
      <c r="C64" s="269" t="s">
        <v>635</v>
      </c>
      <c r="D64" s="90">
        <v>13</v>
      </c>
      <c r="E64" s="91" t="s">
        <v>44</v>
      </c>
      <c r="F64" s="294" t="s">
        <v>707</v>
      </c>
      <c r="G64" s="295"/>
      <c r="H64" s="296">
        <f>+H65</f>
        <v>6.9</v>
      </c>
      <c r="I64" s="112" t="s">
        <v>661</v>
      </c>
    </row>
    <row r="65" spans="1:255" s="163" customFormat="1">
      <c r="A65" s="69" t="s">
        <v>325</v>
      </c>
      <c r="B65" s="24" t="s">
        <v>634</v>
      </c>
      <c r="C65" s="297" t="s">
        <v>635</v>
      </c>
      <c r="D65" s="81">
        <v>13</v>
      </c>
      <c r="E65" s="82" t="s">
        <v>46</v>
      </c>
      <c r="F65" s="298" t="s">
        <v>707</v>
      </c>
      <c r="G65" s="299"/>
      <c r="H65" s="171">
        <f>H66</f>
        <v>6.9</v>
      </c>
      <c r="I65" s="112"/>
    </row>
    <row r="66" spans="1:255" s="163" customFormat="1">
      <c r="A66" s="113" t="s">
        <v>48</v>
      </c>
      <c r="B66" s="42" t="s">
        <v>634</v>
      </c>
      <c r="C66" s="178" t="s">
        <v>635</v>
      </c>
      <c r="D66" s="92">
        <v>13</v>
      </c>
      <c r="E66" s="93" t="s">
        <v>46</v>
      </c>
      <c r="F66" s="300" t="s">
        <v>47</v>
      </c>
      <c r="G66" s="181"/>
      <c r="H66" s="182">
        <f>H67+H68</f>
        <v>6.9</v>
      </c>
      <c r="I66" s="112"/>
    </row>
    <row r="67" spans="1:255" s="163" customFormat="1">
      <c r="A67" s="289" t="s">
        <v>643</v>
      </c>
      <c r="B67" s="20" t="s">
        <v>634</v>
      </c>
      <c r="C67" s="172" t="s">
        <v>635</v>
      </c>
      <c r="D67" s="84">
        <v>13</v>
      </c>
      <c r="E67" s="85" t="s">
        <v>46</v>
      </c>
      <c r="F67" s="174" t="s">
        <v>47</v>
      </c>
      <c r="G67" s="172" t="s">
        <v>644</v>
      </c>
      <c r="H67" s="301">
        <v>5.9</v>
      </c>
      <c r="I67" s="112"/>
    </row>
    <row r="68" spans="1:255" s="163" customFormat="1">
      <c r="A68" s="140" t="s">
        <v>645</v>
      </c>
      <c r="B68" s="20" t="s">
        <v>634</v>
      </c>
      <c r="C68" s="172" t="s">
        <v>635</v>
      </c>
      <c r="D68" s="84">
        <v>13</v>
      </c>
      <c r="E68" s="85" t="s">
        <v>46</v>
      </c>
      <c r="F68" s="174" t="s">
        <v>47</v>
      </c>
      <c r="G68" s="16" t="s">
        <v>646</v>
      </c>
      <c r="H68" s="176">
        <v>1</v>
      </c>
      <c r="I68" s="112"/>
    </row>
    <row r="69" spans="1:255" s="163" customFormat="1" hidden="1">
      <c r="A69" s="302" t="s">
        <v>50</v>
      </c>
      <c r="B69" s="15" t="s">
        <v>634</v>
      </c>
      <c r="C69" s="303" t="s">
        <v>635</v>
      </c>
      <c r="D69" s="303" t="s">
        <v>657</v>
      </c>
      <c r="E69" s="190" t="s">
        <v>49</v>
      </c>
      <c r="F69" s="191" t="s">
        <v>707</v>
      </c>
      <c r="G69" s="304"/>
      <c r="H69" s="193">
        <f>+H70</f>
        <v>0</v>
      </c>
      <c r="I69" s="112"/>
    </row>
    <row r="70" spans="1:255" s="163" customFormat="1" hidden="1">
      <c r="A70" s="305" t="s">
        <v>52</v>
      </c>
      <c r="B70" s="24" t="s">
        <v>634</v>
      </c>
      <c r="C70" s="306" t="s">
        <v>635</v>
      </c>
      <c r="D70" s="306" t="s">
        <v>657</v>
      </c>
      <c r="E70" s="307" t="s">
        <v>51</v>
      </c>
      <c r="F70" s="298" t="s">
        <v>707</v>
      </c>
      <c r="G70" s="308"/>
      <c r="H70" s="171">
        <f>+H71</f>
        <v>0</v>
      </c>
      <c r="I70" s="112" t="s">
        <v>660</v>
      </c>
    </row>
    <row r="71" spans="1:255" s="310" customFormat="1" ht="19.5" hidden="1">
      <c r="A71" s="113" t="s">
        <v>710</v>
      </c>
      <c r="B71" s="42" t="s">
        <v>634</v>
      </c>
      <c r="C71" s="45" t="s">
        <v>635</v>
      </c>
      <c r="D71" s="45">
        <v>13</v>
      </c>
      <c r="E71" s="94" t="s">
        <v>51</v>
      </c>
      <c r="F71" s="180" t="s">
        <v>709</v>
      </c>
      <c r="G71" s="45"/>
      <c r="H71" s="309">
        <f>SUM(H72:H74)</f>
        <v>0</v>
      </c>
      <c r="I71" s="370"/>
      <c r="L71" s="311"/>
      <c r="M71" s="311"/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  <c r="AH71" s="311"/>
      <c r="AI71" s="311"/>
      <c r="AJ71" s="311"/>
      <c r="AK71" s="311"/>
      <c r="AL71" s="311"/>
      <c r="AM71" s="311"/>
      <c r="AN71" s="311"/>
      <c r="AO71" s="311"/>
      <c r="AP71" s="311"/>
      <c r="AQ71" s="311"/>
      <c r="AR71" s="311"/>
      <c r="AS71" s="311"/>
      <c r="AT71" s="311"/>
      <c r="AU71" s="311"/>
      <c r="AV71" s="311"/>
      <c r="AW71" s="311"/>
      <c r="AX71" s="311"/>
      <c r="AY71" s="311"/>
      <c r="AZ71" s="311"/>
      <c r="BA71" s="311"/>
      <c r="BB71" s="311"/>
      <c r="BC71" s="311"/>
      <c r="BD71" s="311"/>
      <c r="BE71" s="311"/>
      <c r="BF71" s="311"/>
      <c r="BG71" s="311"/>
      <c r="BH71" s="311"/>
      <c r="BI71" s="311"/>
      <c r="BJ71" s="311"/>
      <c r="BK71" s="311"/>
      <c r="BL71" s="311"/>
      <c r="BM71" s="311"/>
      <c r="BN71" s="311"/>
      <c r="BO71" s="311"/>
      <c r="BP71" s="311"/>
      <c r="BQ71" s="311"/>
      <c r="BR71" s="311"/>
      <c r="BS71" s="311"/>
      <c r="BT71" s="311"/>
      <c r="BU71" s="311"/>
      <c r="BV71" s="311"/>
      <c r="BW71" s="311"/>
      <c r="BX71" s="311"/>
      <c r="BY71" s="311"/>
      <c r="BZ71" s="311"/>
      <c r="CA71" s="311"/>
      <c r="CB71" s="311"/>
      <c r="CC71" s="311"/>
      <c r="CD71" s="311"/>
      <c r="CE71" s="311"/>
      <c r="CF71" s="311"/>
      <c r="CG71" s="311"/>
      <c r="CH71" s="311"/>
      <c r="CI71" s="311"/>
      <c r="CJ71" s="311"/>
      <c r="CK71" s="311"/>
      <c r="CL71" s="311"/>
      <c r="CM71" s="311"/>
      <c r="CN71" s="311"/>
      <c r="CO71" s="311"/>
      <c r="CP71" s="311"/>
      <c r="CQ71" s="311"/>
      <c r="CR71" s="311"/>
      <c r="CS71" s="311"/>
      <c r="CT71" s="311"/>
      <c r="CU71" s="311"/>
      <c r="CV71" s="311"/>
      <c r="CW71" s="311"/>
      <c r="CX71" s="311"/>
      <c r="CY71" s="311"/>
      <c r="CZ71" s="311"/>
      <c r="DA71" s="311"/>
      <c r="DB71" s="311"/>
      <c r="DC71" s="311"/>
      <c r="DD71" s="311"/>
      <c r="DE71" s="311"/>
      <c r="DF71" s="311"/>
      <c r="DG71" s="311"/>
      <c r="DH71" s="311"/>
      <c r="DI71" s="311"/>
      <c r="DJ71" s="311"/>
      <c r="DK71" s="311"/>
      <c r="DL71" s="311"/>
      <c r="DM71" s="311"/>
      <c r="DN71" s="311"/>
      <c r="DO71" s="311"/>
      <c r="DP71" s="311"/>
      <c r="DQ71" s="311"/>
      <c r="DR71" s="311"/>
      <c r="DS71" s="311"/>
      <c r="DT71" s="311"/>
      <c r="DU71" s="311"/>
      <c r="DV71" s="311"/>
      <c r="DW71" s="311"/>
      <c r="DX71" s="311"/>
      <c r="DY71" s="311"/>
      <c r="DZ71" s="311"/>
      <c r="EA71" s="311"/>
      <c r="EB71" s="311"/>
      <c r="EC71" s="311"/>
      <c r="ED71" s="311"/>
      <c r="EE71" s="311"/>
      <c r="EF71" s="311"/>
      <c r="EG71" s="311"/>
      <c r="EH71" s="311"/>
      <c r="EI71" s="311"/>
      <c r="EJ71" s="311"/>
      <c r="EK71" s="311"/>
      <c r="EL71" s="311"/>
      <c r="EM71" s="311"/>
      <c r="EN71" s="311"/>
      <c r="EO71" s="311"/>
      <c r="EP71" s="311"/>
      <c r="EQ71" s="311"/>
      <c r="ER71" s="311"/>
      <c r="ES71" s="311"/>
      <c r="ET71" s="311"/>
      <c r="EU71" s="311"/>
      <c r="EV71" s="311"/>
      <c r="EW71" s="311"/>
      <c r="EX71" s="311"/>
      <c r="EY71" s="311"/>
      <c r="EZ71" s="311"/>
      <c r="FA71" s="311"/>
      <c r="FB71" s="311"/>
      <c r="FC71" s="311"/>
      <c r="FD71" s="311"/>
      <c r="FE71" s="311"/>
      <c r="FF71" s="311"/>
      <c r="FG71" s="311"/>
      <c r="FH71" s="311"/>
      <c r="FI71" s="311"/>
      <c r="FJ71" s="311"/>
      <c r="FK71" s="311"/>
      <c r="FL71" s="311"/>
      <c r="FM71" s="311"/>
      <c r="FN71" s="311"/>
      <c r="FO71" s="311"/>
      <c r="FP71" s="311"/>
      <c r="FQ71" s="311"/>
      <c r="FR71" s="311"/>
      <c r="FS71" s="311"/>
      <c r="FT71" s="311"/>
      <c r="FU71" s="311"/>
      <c r="FV71" s="311"/>
      <c r="FW71" s="311"/>
      <c r="FX71" s="311"/>
      <c r="FY71" s="311"/>
      <c r="FZ71" s="311"/>
      <c r="GA71" s="311"/>
      <c r="GB71" s="311"/>
      <c r="GC71" s="311"/>
      <c r="GD71" s="311"/>
      <c r="GE71" s="311"/>
      <c r="GF71" s="311"/>
      <c r="GG71" s="311"/>
      <c r="GH71" s="311"/>
      <c r="GI71" s="311"/>
      <c r="GJ71" s="311"/>
      <c r="GK71" s="311"/>
      <c r="GL71" s="311"/>
      <c r="GM71" s="311"/>
      <c r="GN71" s="311"/>
      <c r="GO71" s="311"/>
      <c r="GP71" s="311"/>
      <c r="GQ71" s="311"/>
      <c r="GR71" s="311"/>
      <c r="GS71" s="311"/>
      <c r="GT71" s="311"/>
      <c r="GU71" s="311"/>
      <c r="GV71" s="311"/>
      <c r="GW71" s="311"/>
      <c r="GX71" s="311"/>
      <c r="GY71" s="311"/>
      <c r="GZ71" s="311"/>
      <c r="HA71" s="311"/>
      <c r="HB71" s="311"/>
      <c r="HC71" s="311"/>
      <c r="HD71" s="311"/>
      <c r="HE71" s="311"/>
      <c r="HF71" s="311"/>
      <c r="HG71" s="311"/>
      <c r="HH71" s="311"/>
      <c r="HI71" s="311"/>
      <c r="HJ71" s="311"/>
      <c r="HK71" s="311"/>
      <c r="HL71" s="311"/>
      <c r="HM71" s="311"/>
      <c r="HN71" s="311"/>
      <c r="HO71" s="311"/>
      <c r="HP71" s="311"/>
      <c r="HQ71" s="311"/>
      <c r="HR71" s="311"/>
      <c r="HS71" s="311"/>
      <c r="HT71" s="311"/>
      <c r="HU71" s="311"/>
      <c r="HV71" s="311"/>
      <c r="HW71" s="311"/>
      <c r="HX71" s="311"/>
      <c r="HY71" s="311"/>
      <c r="HZ71" s="311"/>
      <c r="IA71" s="311"/>
      <c r="IB71" s="311"/>
      <c r="IC71" s="311"/>
      <c r="ID71" s="311"/>
      <c r="IE71" s="311"/>
      <c r="IF71" s="311"/>
      <c r="IG71" s="311"/>
      <c r="IH71" s="311"/>
      <c r="II71" s="311"/>
      <c r="IJ71" s="311"/>
      <c r="IK71" s="311"/>
      <c r="IL71" s="311"/>
      <c r="IM71" s="311"/>
      <c r="IN71" s="311"/>
      <c r="IO71" s="311"/>
      <c r="IP71" s="311"/>
      <c r="IQ71" s="311"/>
      <c r="IR71" s="311"/>
      <c r="IS71" s="311"/>
      <c r="IT71" s="311"/>
      <c r="IU71" s="311"/>
    </row>
    <row r="72" spans="1:255" s="310" customFormat="1" ht="56.25" hidden="1">
      <c r="A72" s="158" t="s">
        <v>642</v>
      </c>
      <c r="B72" s="16" t="s">
        <v>634</v>
      </c>
      <c r="C72" s="86" t="s">
        <v>635</v>
      </c>
      <c r="D72" s="86">
        <v>13</v>
      </c>
      <c r="E72" s="85" t="s">
        <v>51</v>
      </c>
      <c r="F72" s="174" t="s">
        <v>709</v>
      </c>
      <c r="G72" s="86" t="s">
        <v>637</v>
      </c>
      <c r="H72" s="312"/>
      <c r="I72" s="370"/>
      <c r="J72" s="313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  <c r="AH72" s="311"/>
      <c r="AI72" s="311"/>
      <c r="AJ72" s="311"/>
      <c r="AK72" s="311"/>
      <c r="AL72" s="311"/>
      <c r="AM72" s="311"/>
      <c r="AN72" s="311"/>
      <c r="AO72" s="311"/>
      <c r="AP72" s="311"/>
      <c r="AQ72" s="311"/>
      <c r="AR72" s="311"/>
      <c r="AS72" s="311"/>
      <c r="AT72" s="311"/>
      <c r="AU72" s="311"/>
      <c r="AV72" s="311"/>
      <c r="AW72" s="311"/>
      <c r="AX72" s="311"/>
      <c r="AY72" s="311"/>
      <c r="AZ72" s="311"/>
      <c r="BA72" s="311"/>
      <c r="BB72" s="311"/>
      <c r="BC72" s="311"/>
      <c r="BD72" s="311"/>
      <c r="BE72" s="311"/>
      <c r="BF72" s="311"/>
      <c r="BG72" s="311"/>
      <c r="BH72" s="311"/>
      <c r="BI72" s="311"/>
      <c r="BJ72" s="311"/>
      <c r="BK72" s="311"/>
      <c r="BL72" s="311"/>
      <c r="BM72" s="311"/>
      <c r="BN72" s="311"/>
      <c r="BO72" s="311"/>
      <c r="BP72" s="311"/>
      <c r="BQ72" s="311"/>
      <c r="BR72" s="311"/>
      <c r="BS72" s="311"/>
      <c r="BT72" s="311"/>
      <c r="BU72" s="311"/>
      <c r="BV72" s="311"/>
      <c r="BW72" s="311"/>
      <c r="BX72" s="311"/>
      <c r="BY72" s="311"/>
      <c r="BZ72" s="311"/>
      <c r="CA72" s="311"/>
      <c r="CB72" s="311"/>
      <c r="CC72" s="311"/>
      <c r="CD72" s="311"/>
      <c r="CE72" s="311"/>
      <c r="CF72" s="311"/>
      <c r="CG72" s="311"/>
      <c r="CH72" s="311"/>
      <c r="CI72" s="311"/>
      <c r="CJ72" s="311"/>
      <c r="CK72" s="311"/>
      <c r="CL72" s="311"/>
      <c r="CM72" s="311"/>
      <c r="CN72" s="311"/>
      <c r="CO72" s="311"/>
      <c r="CP72" s="311"/>
      <c r="CQ72" s="311"/>
      <c r="CR72" s="311"/>
      <c r="CS72" s="311"/>
      <c r="CT72" s="311"/>
      <c r="CU72" s="311"/>
      <c r="CV72" s="311"/>
      <c r="CW72" s="311"/>
      <c r="CX72" s="311"/>
      <c r="CY72" s="311"/>
      <c r="CZ72" s="311"/>
      <c r="DA72" s="311"/>
      <c r="DB72" s="311"/>
      <c r="DC72" s="311"/>
      <c r="DD72" s="311"/>
      <c r="DE72" s="311"/>
      <c r="DF72" s="311"/>
      <c r="DG72" s="311"/>
      <c r="DH72" s="311"/>
      <c r="DI72" s="311"/>
      <c r="DJ72" s="311"/>
      <c r="DK72" s="311"/>
      <c r="DL72" s="311"/>
      <c r="DM72" s="311"/>
      <c r="DN72" s="311"/>
      <c r="DO72" s="311"/>
      <c r="DP72" s="311"/>
      <c r="DQ72" s="311"/>
      <c r="DR72" s="311"/>
      <c r="DS72" s="311"/>
      <c r="DT72" s="311"/>
      <c r="DU72" s="311"/>
      <c r="DV72" s="311"/>
      <c r="DW72" s="311"/>
      <c r="DX72" s="311"/>
      <c r="DY72" s="311"/>
      <c r="DZ72" s="311"/>
      <c r="EA72" s="311"/>
      <c r="EB72" s="311"/>
      <c r="EC72" s="311"/>
      <c r="ED72" s="311"/>
      <c r="EE72" s="311"/>
      <c r="EF72" s="311"/>
      <c r="EG72" s="311"/>
      <c r="EH72" s="311"/>
      <c r="EI72" s="311"/>
      <c r="EJ72" s="311"/>
      <c r="EK72" s="311"/>
      <c r="EL72" s="311"/>
      <c r="EM72" s="311"/>
      <c r="EN72" s="311"/>
      <c r="EO72" s="311"/>
      <c r="EP72" s="311"/>
      <c r="EQ72" s="311"/>
      <c r="ER72" s="311"/>
      <c r="ES72" s="311"/>
      <c r="ET72" s="311"/>
      <c r="EU72" s="311"/>
      <c r="EV72" s="311"/>
      <c r="EW72" s="311"/>
      <c r="EX72" s="311"/>
      <c r="EY72" s="311"/>
      <c r="EZ72" s="311"/>
      <c r="FA72" s="311"/>
      <c r="FB72" s="311"/>
      <c r="FC72" s="311"/>
      <c r="FD72" s="311"/>
      <c r="FE72" s="311"/>
      <c r="FF72" s="311"/>
      <c r="FG72" s="311"/>
      <c r="FH72" s="311"/>
      <c r="FI72" s="311"/>
      <c r="FJ72" s="311"/>
      <c r="FK72" s="311"/>
      <c r="FL72" s="311"/>
      <c r="FM72" s="311"/>
      <c r="FN72" s="311"/>
      <c r="FO72" s="311"/>
      <c r="FP72" s="311"/>
      <c r="FQ72" s="311"/>
      <c r="FR72" s="311"/>
      <c r="FS72" s="311"/>
      <c r="FT72" s="311"/>
      <c r="FU72" s="311"/>
      <c r="FV72" s="311"/>
      <c r="FW72" s="311"/>
      <c r="FX72" s="311"/>
      <c r="FY72" s="311"/>
      <c r="FZ72" s="311"/>
      <c r="GA72" s="311"/>
      <c r="GB72" s="311"/>
      <c r="GC72" s="311"/>
      <c r="GD72" s="311"/>
      <c r="GE72" s="311"/>
      <c r="GF72" s="311"/>
      <c r="GG72" s="311"/>
      <c r="GH72" s="311"/>
      <c r="GI72" s="311"/>
      <c r="GJ72" s="311"/>
      <c r="GK72" s="311"/>
      <c r="GL72" s="311"/>
      <c r="GM72" s="311"/>
      <c r="GN72" s="311"/>
      <c r="GO72" s="311"/>
      <c r="GP72" s="311"/>
      <c r="GQ72" s="311"/>
      <c r="GR72" s="311"/>
      <c r="GS72" s="311"/>
      <c r="GT72" s="311"/>
      <c r="GU72" s="311"/>
      <c r="GV72" s="311"/>
      <c r="GW72" s="311"/>
      <c r="GX72" s="311"/>
      <c r="GY72" s="311"/>
      <c r="GZ72" s="311"/>
      <c r="HA72" s="311"/>
      <c r="HB72" s="311"/>
      <c r="HC72" s="311"/>
      <c r="HD72" s="311"/>
      <c r="HE72" s="311"/>
      <c r="HF72" s="311"/>
      <c r="HG72" s="311"/>
      <c r="HH72" s="311"/>
      <c r="HI72" s="311"/>
      <c r="HJ72" s="311"/>
      <c r="HK72" s="311"/>
      <c r="HL72" s="311"/>
      <c r="HM72" s="311"/>
      <c r="HN72" s="311"/>
      <c r="HO72" s="311"/>
      <c r="HP72" s="311"/>
      <c r="HQ72" s="311"/>
      <c r="HR72" s="311"/>
      <c r="HS72" s="311"/>
      <c r="HT72" s="311"/>
      <c r="HU72" s="311"/>
      <c r="HV72" s="311"/>
      <c r="HW72" s="311"/>
      <c r="HX72" s="311"/>
      <c r="HY72" s="311"/>
      <c r="HZ72" s="311"/>
      <c r="IA72" s="311"/>
      <c r="IB72" s="311"/>
      <c r="IC72" s="311"/>
      <c r="ID72" s="311"/>
      <c r="IE72" s="311"/>
      <c r="IF72" s="311"/>
      <c r="IG72" s="311"/>
      <c r="IH72" s="311"/>
      <c r="II72" s="311"/>
      <c r="IJ72" s="311"/>
      <c r="IK72" s="311"/>
      <c r="IL72" s="311"/>
      <c r="IM72" s="311"/>
      <c r="IN72" s="311"/>
      <c r="IO72" s="311"/>
      <c r="IP72" s="311"/>
      <c r="IQ72" s="311"/>
      <c r="IR72" s="311"/>
      <c r="IS72" s="311"/>
      <c r="IT72" s="311"/>
      <c r="IU72" s="311"/>
    </row>
    <row r="73" spans="1:255" s="310" customFormat="1" ht="19.5" hidden="1">
      <c r="A73" s="115" t="s">
        <v>643</v>
      </c>
      <c r="B73" s="16" t="s">
        <v>634</v>
      </c>
      <c r="C73" s="86" t="s">
        <v>635</v>
      </c>
      <c r="D73" s="86">
        <v>13</v>
      </c>
      <c r="E73" s="85" t="s">
        <v>51</v>
      </c>
      <c r="F73" s="174" t="s">
        <v>709</v>
      </c>
      <c r="G73" s="86" t="s">
        <v>644</v>
      </c>
      <c r="H73" s="314"/>
      <c r="I73" s="370"/>
      <c r="J73" s="313"/>
      <c r="L73" s="311"/>
      <c r="M73" s="311"/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X73" s="311"/>
      <c r="Y73" s="311"/>
      <c r="Z73" s="311"/>
      <c r="AA73" s="311"/>
      <c r="AB73" s="311"/>
      <c r="AC73" s="311"/>
      <c r="AD73" s="311"/>
      <c r="AE73" s="311"/>
      <c r="AF73" s="311"/>
      <c r="AG73" s="311"/>
      <c r="AH73" s="311"/>
      <c r="AI73" s="311"/>
      <c r="AJ73" s="311"/>
      <c r="AK73" s="311"/>
      <c r="AL73" s="311"/>
      <c r="AM73" s="311"/>
      <c r="AN73" s="311"/>
      <c r="AO73" s="311"/>
      <c r="AP73" s="311"/>
      <c r="AQ73" s="311"/>
      <c r="AR73" s="311"/>
      <c r="AS73" s="311"/>
      <c r="AT73" s="311"/>
      <c r="AU73" s="311"/>
      <c r="AV73" s="311"/>
      <c r="AW73" s="311"/>
      <c r="AX73" s="311"/>
      <c r="AY73" s="311"/>
      <c r="AZ73" s="311"/>
      <c r="BA73" s="311"/>
      <c r="BB73" s="311"/>
      <c r="BC73" s="311"/>
      <c r="BD73" s="311"/>
      <c r="BE73" s="311"/>
      <c r="BF73" s="311"/>
      <c r="BG73" s="311"/>
      <c r="BH73" s="311"/>
      <c r="BI73" s="311"/>
      <c r="BJ73" s="311"/>
      <c r="BK73" s="311"/>
      <c r="BL73" s="311"/>
      <c r="BM73" s="311"/>
      <c r="BN73" s="311"/>
      <c r="BO73" s="311"/>
      <c r="BP73" s="311"/>
      <c r="BQ73" s="311"/>
      <c r="BR73" s="311"/>
      <c r="BS73" s="311"/>
      <c r="BT73" s="311"/>
      <c r="BU73" s="311"/>
      <c r="BV73" s="311"/>
      <c r="BW73" s="311"/>
      <c r="BX73" s="311"/>
      <c r="BY73" s="311"/>
      <c r="BZ73" s="311"/>
      <c r="CA73" s="311"/>
      <c r="CB73" s="311"/>
      <c r="CC73" s="311"/>
      <c r="CD73" s="311"/>
      <c r="CE73" s="311"/>
      <c r="CF73" s="311"/>
      <c r="CG73" s="311"/>
      <c r="CH73" s="311"/>
      <c r="CI73" s="311"/>
      <c r="CJ73" s="311"/>
      <c r="CK73" s="311"/>
      <c r="CL73" s="311"/>
      <c r="CM73" s="311"/>
      <c r="CN73" s="311"/>
      <c r="CO73" s="311"/>
      <c r="CP73" s="311"/>
      <c r="CQ73" s="311"/>
      <c r="CR73" s="311"/>
      <c r="CS73" s="311"/>
      <c r="CT73" s="311"/>
      <c r="CU73" s="311"/>
      <c r="CV73" s="311"/>
      <c r="CW73" s="311"/>
      <c r="CX73" s="311"/>
      <c r="CY73" s="311"/>
      <c r="CZ73" s="311"/>
      <c r="DA73" s="311"/>
      <c r="DB73" s="311"/>
      <c r="DC73" s="311"/>
      <c r="DD73" s="311"/>
      <c r="DE73" s="311"/>
      <c r="DF73" s="311"/>
      <c r="DG73" s="311"/>
      <c r="DH73" s="311"/>
      <c r="DI73" s="311"/>
      <c r="DJ73" s="311"/>
      <c r="DK73" s="311"/>
      <c r="DL73" s="311"/>
      <c r="DM73" s="311"/>
      <c r="DN73" s="311"/>
      <c r="DO73" s="311"/>
      <c r="DP73" s="311"/>
      <c r="DQ73" s="311"/>
      <c r="DR73" s="311"/>
      <c r="DS73" s="311"/>
      <c r="DT73" s="311"/>
      <c r="DU73" s="311"/>
      <c r="DV73" s="311"/>
      <c r="DW73" s="311"/>
      <c r="DX73" s="311"/>
      <c r="DY73" s="311"/>
      <c r="DZ73" s="311"/>
      <c r="EA73" s="311"/>
      <c r="EB73" s="311"/>
      <c r="EC73" s="311"/>
      <c r="ED73" s="311"/>
      <c r="EE73" s="311"/>
      <c r="EF73" s="311"/>
      <c r="EG73" s="311"/>
      <c r="EH73" s="311"/>
      <c r="EI73" s="311"/>
      <c r="EJ73" s="311"/>
      <c r="EK73" s="311"/>
      <c r="EL73" s="311"/>
      <c r="EM73" s="311"/>
      <c r="EN73" s="311"/>
      <c r="EO73" s="311"/>
      <c r="EP73" s="311"/>
      <c r="EQ73" s="311"/>
      <c r="ER73" s="311"/>
      <c r="ES73" s="311"/>
      <c r="ET73" s="311"/>
      <c r="EU73" s="311"/>
      <c r="EV73" s="311"/>
      <c r="EW73" s="311"/>
      <c r="EX73" s="311"/>
      <c r="EY73" s="311"/>
      <c r="EZ73" s="311"/>
      <c r="FA73" s="311"/>
      <c r="FB73" s="311"/>
      <c r="FC73" s="311"/>
      <c r="FD73" s="311"/>
      <c r="FE73" s="311"/>
      <c r="FF73" s="311"/>
      <c r="FG73" s="311"/>
      <c r="FH73" s="311"/>
      <c r="FI73" s="311"/>
      <c r="FJ73" s="311"/>
      <c r="FK73" s="311"/>
      <c r="FL73" s="311"/>
      <c r="FM73" s="311"/>
      <c r="FN73" s="311"/>
      <c r="FO73" s="311"/>
      <c r="FP73" s="311"/>
      <c r="FQ73" s="311"/>
      <c r="FR73" s="311"/>
      <c r="FS73" s="311"/>
      <c r="FT73" s="311"/>
      <c r="FU73" s="311"/>
      <c r="FV73" s="311"/>
      <c r="FW73" s="311"/>
      <c r="FX73" s="311"/>
      <c r="FY73" s="311"/>
      <c r="FZ73" s="311"/>
      <c r="GA73" s="311"/>
      <c r="GB73" s="311"/>
      <c r="GC73" s="311"/>
      <c r="GD73" s="311"/>
      <c r="GE73" s="311"/>
      <c r="GF73" s="311"/>
      <c r="GG73" s="311"/>
      <c r="GH73" s="311"/>
      <c r="GI73" s="311"/>
      <c r="GJ73" s="311"/>
      <c r="GK73" s="311"/>
      <c r="GL73" s="311"/>
      <c r="GM73" s="311"/>
      <c r="GN73" s="311"/>
      <c r="GO73" s="311"/>
      <c r="GP73" s="311"/>
      <c r="GQ73" s="311"/>
      <c r="GR73" s="311"/>
      <c r="GS73" s="311"/>
      <c r="GT73" s="311"/>
      <c r="GU73" s="311"/>
      <c r="GV73" s="311"/>
      <c r="GW73" s="311"/>
      <c r="GX73" s="311"/>
      <c r="GY73" s="311"/>
      <c r="GZ73" s="311"/>
      <c r="HA73" s="311"/>
      <c r="HB73" s="311"/>
      <c r="HC73" s="311"/>
      <c r="HD73" s="311"/>
      <c r="HE73" s="311"/>
      <c r="HF73" s="311"/>
      <c r="HG73" s="311"/>
      <c r="HH73" s="311"/>
      <c r="HI73" s="311"/>
      <c r="HJ73" s="311"/>
      <c r="HK73" s="311"/>
      <c r="HL73" s="311"/>
      <c r="HM73" s="311"/>
      <c r="HN73" s="311"/>
      <c r="HO73" s="311"/>
      <c r="HP73" s="311"/>
      <c r="HQ73" s="311"/>
      <c r="HR73" s="311"/>
      <c r="HS73" s="311"/>
      <c r="HT73" s="311"/>
      <c r="HU73" s="311"/>
      <c r="HV73" s="311"/>
      <c r="HW73" s="311"/>
      <c r="HX73" s="311"/>
      <c r="HY73" s="311"/>
      <c r="HZ73" s="311"/>
      <c r="IA73" s="311"/>
      <c r="IB73" s="311"/>
      <c r="IC73" s="311"/>
      <c r="ID73" s="311"/>
      <c r="IE73" s="311"/>
      <c r="IF73" s="311"/>
      <c r="IG73" s="311"/>
      <c r="IH73" s="311"/>
      <c r="II73" s="311"/>
      <c r="IJ73" s="311"/>
      <c r="IK73" s="311"/>
      <c r="IL73" s="311"/>
      <c r="IM73" s="311"/>
      <c r="IN73" s="311"/>
      <c r="IO73" s="311"/>
      <c r="IP73" s="311"/>
      <c r="IQ73" s="311"/>
      <c r="IR73" s="311"/>
      <c r="IS73" s="311"/>
      <c r="IT73" s="311"/>
      <c r="IU73" s="311"/>
    </row>
    <row r="74" spans="1:255" s="310" customFormat="1" ht="19.5" hidden="1">
      <c r="A74" s="140" t="s">
        <v>645</v>
      </c>
      <c r="B74" s="16" t="s">
        <v>634</v>
      </c>
      <c r="C74" s="86" t="s">
        <v>635</v>
      </c>
      <c r="D74" s="86">
        <v>13</v>
      </c>
      <c r="E74" s="85" t="s">
        <v>51</v>
      </c>
      <c r="F74" s="174" t="s">
        <v>709</v>
      </c>
      <c r="G74" s="86" t="s">
        <v>646</v>
      </c>
      <c r="H74" s="312"/>
      <c r="I74" s="370"/>
      <c r="J74" s="313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1"/>
      <c r="Y74" s="311"/>
      <c r="Z74" s="311"/>
      <c r="AA74" s="311"/>
      <c r="AB74" s="311"/>
      <c r="AC74" s="311"/>
      <c r="AD74" s="311"/>
      <c r="AE74" s="311"/>
      <c r="AF74" s="311"/>
      <c r="AG74" s="311"/>
      <c r="AH74" s="311"/>
      <c r="AI74" s="311"/>
      <c r="AJ74" s="311"/>
      <c r="AK74" s="311"/>
      <c r="AL74" s="311"/>
      <c r="AM74" s="311"/>
      <c r="AN74" s="311"/>
      <c r="AO74" s="311"/>
      <c r="AP74" s="311"/>
      <c r="AQ74" s="311"/>
      <c r="AR74" s="311"/>
      <c r="AS74" s="311"/>
      <c r="AT74" s="311"/>
      <c r="AU74" s="311"/>
      <c r="AV74" s="311"/>
      <c r="AW74" s="311"/>
      <c r="AX74" s="311"/>
      <c r="AY74" s="311"/>
      <c r="AZ74" s="311"/>
      <c r="BA74" s="311"/>
      <c r="BB74" s="311"/>
      <c r="BC74" s="311"/>
      <c r="BD74" s="311"/>
      <c r="BE74" s="311"/>
      <c r="BF74" s="311"/>
      <c r="BG74" s="311"/>
      <c r="BH74" s="311"/>
      <c r="BI74" s="311"/>
      <c r="BJ74" s="311"/>
      <c r="BK74" s="311"/>
      <c r="BL74" s="311"/>
      <c r="BM74" s="311"/>
      <c r="BN74" s="311"/>
      <c r="BO74" s="311"/>
      <c r="BP74" s="311"/>
      <c r="BQ74" s="311"/>
      <c r="BR74" s="311"/>
      <c r="BS74" s="311"/>
      <c r="BT74" s="311"/>
      <c r="BU74" s="311"/>
      <c r="BV74" s="311"/>
      <c r="BW74" s="311"/>
      <c r="BX74" s="311"/>
      <c r="BY74" s="311"/>
      <c r="BZ74" s="311"/>
      <c r="CA74" s="311"/>
      <c r="CB74" s="311"/>
      <c r="CC74" s="311"/>
      <c r="CD74" s="311"/>
      <c r="CE74" s="311"/>
      <c r="CF74" s="311"/>
      <c r="CG74" s="311"/>
      <c r="CH74" s="311"/>
      <c r="CI74" s="311"/>
      <c r="CJ74" s="311"/>
      <c r="CK74" s="311"/>
      <c r="CL74" s="311"/>
      <c r="CM74" s="311"/>
      <c r="CN74" s="311"/>
      <c r="CO74" s="311"/>
      <c r="CP74" s="311"/>
      <c r="CQ74" s="311"/>
      <c r="CR74" s="311"/>
      <c r="CS74" s="311"/>
      <c r="CT74" s="311"/>
      <c r="CU74" s="311"/>
      <c r="CV74" s="311"/>
      <c r="CW74" s="311"/>
      <c r="CX74" s="311"/>
      <c r="CY74" s="311"/>
      <c r="CZ74" s="311"/>
      <c r="DA74" s="311"/>
      <c r="DB74" s="311"/>
      <c r="DC74" s="311"/>
      <c r="DD74" s="311"/>
      <c r="DE74" s="311"/>
      <c r="DF74" s="311"/>
      <c r="DG74" s="311"/>
      <c r="DH74" s="311"/>
      <c r="DI74" s="311"/>
      <c r="DJ74" s="311"/>
      <c r="DK74" s="311"/>
      <c r="DL74" s="311"/>
      <c r="DM74" s="311"/>
      <c r="DN74" s="311"/>
      <c r="DO74" s="311"/>
      <c r="DP74" s="311"/>
      <c r="DQ74" s="311"/>
      <c r="DR74" s="311"/>
      <c r="DS74" s="311"/>
      <c r="DT74" s="311"/>
      <c r="DU74" s="311"/>
      <c r="DV74" s="311"/>
      <c r="DW74" s="311"/>
      <c r="DX74" s="311"/>
      <c r="DY74" s="311"/>
      <c r="DZ74" s="311"/>
      <c r="EA74" s="311"/>
      <c r="EB74" s="311"/>
      <c r="EC74" s="311"/>
      <c r="ED74" s="311"/>
      <c r="EE74" s="311"/>
      <c r="EF74" s="311"/>
      <c r="EG74" s="311"/>
      <c r="EH74" s="311"/>
      <c r="EI74" s="311"/>
      <c r="EJ74" s="311"/>
      <c r="EK74" s="311"/>
      <c r="EL74" s="311"/>
      <c r="EM74" s="311"/>
      <c r="EN74" s="311"/>
      <c r="EO74" s="311"/>
      <c r="EP74" s="311"/>
      <c r="EQ74" s="311"/>
      <c r="ER74" s="311"/>
      <c r="ES74" s="311"/>
      <c r="ET74" s="311"/>
      <c r="EU74" s="311"/>
      <c r="EV74" s="311"/>
      <c r="EW74" s="311"/>
      <c r="EX74" s="311"/>
      <c r="EY74" s="311"/>
      <c r="EZ74" s="311"/>
      <c r="FA74" s="311"/>
      <c r="FB74" s="311"/>
      <c r="FC74" s="311"/>
      <c r="FD74" s="311"/>
      <c r="FE74" s="311"/>
      <c r="FF74" s="311"/>
      <c r="FG74" s="311"/>
      <c r="FH74" s="311"/>
      <c r="FI74" s="311"/>
      <c r="FJ74" s="311"/>
      <c r="FK74" s="311"/>
      <c r="FL74" s="311"/>
      <c r="FM74" s="311"/>
      <c r="FN74" s="311"/>
      <c r="FO74" s="311"/>
      <c r="FP74" s="311"/>
      <c r="FQ74" s="311"/>
      <c r="FR74" s="311"/>
      <c r="FS74" s="311"/>
      <c r="FT74" s="311"/>
      <c r="FU74" s="311"/>
      <c r="FV74" s="311"/>
      <c r="FW74" s="311"/>
      <c r="FX74" s="311"/>
      <c r="FY74" s="311"/>
      <c r="FZ74" s="311"/>
      <c r="GA74" s="311"/>
      <c r="GB74" s="311"/>
      <c r="GC74" s="311"/>
      <c r="GD74" s="311"/>
      <c r="GE74" s="311"/>
      <c r="GF74" s="311"/>
      <c r="GG74" s="311"/>
      <c r="GH74" s="311"/>
      <c r="GI74" s="311"/>
      <c r="GJ74" s="311"/>
      <c r="GK74" s="311"/>
      <c r="GL74" s="311"/>
      <c r="GM74" s="311"/>
      <c r="GN74" s="311"/>
      <c r="GO74" s="311"/>
      <c r="GP74" s="311"/>
      <c r="GQ74" s="311"/>
      <c r="GR74" s="311"/>
      <c r="GS74" s="311"/>
      <c r="GT74" s="311"/>
      <c r="GU74" s="311"/>
      <c r="GV74" s="311"/>
      <c r="GW74" s="311"/>
      <c r="GX74" s="311"/>
      <c r="GY74" s="311"/>
      <c r="GZ74" s="311"/>
      <c r="HA74" s="311"/>
      <c r="HB74" s="311"/>
      <c r="HC74" s="311"/>
      <c r="HD74" s="311"/>
      <c r="HE74" s="311"/>
      <c r="HF74" s="311"/>
      <c r="HG74" s="311"/>
      <c r="HH74" s="311"/>
      <c r="HI74" s="311"/>
      <c r="HJ74" s="311"/>
      <c r="HK74" s="311"/>
      <c r="HL74" s="311"/>
      <c r="HM74" s="311"/>
      <c r="HN74" s="311"/>
      <c r="HO74" s="311"/>
      <c r="HP74" s="311"/>
      <c r="HQ74" s="311"/>
      <c r="HR74" s="311"/>
      <c r="HS74" s="311"/>
      <c r="HT74" s="311"/>
      <c r="HU74" s="311"/>
      <c r="HV74" s="311"/>
      <c r="HW74" s="311"/>
      <c r="HX74" s="311"/>
      <c r="HY74" s="311"/>
      <c r="HZ74" s="311"/>
      <c r="IA74" s="311"/>
      <c r="IB74" s="311"/>
      <c r="IC74" s="311"/>
      <c r="ID74" s="311"/>
      <c r="IE74" s="311"/>
      <c r="IF74" s="311"/>
      <c r="IG74" s="311"/>
      <c r="IH74" s="311"/>
      <c r="II74" s="311"/>
      <c r="IJ74" s="311"/>
      <c r="IK74" s="311"/>
      <c r="IL74" s="311"/>
      <c r="IM74" s="311"/>
      <c r="IN74" s="311"/>
      <c r="IO74" s="311"/>
      <c r="IP74" s="311"/>
      <c r="IQ74" s="311"/>
      <c r="IR74" s="311"/>
      <c r="IS74" s="311"/>
      <c r="IT74" s="311"/>
      <c r="IU74" s="311"/>
    </row>
    <row r="75" spans="1:255" s="163" customFormat="1">
      <c r="A75" s="142" t="s">
        <v>662</v>
      </c>
      <c r="B75" s="315" t="s">
        <v>634</v>
      </c>
      <c r="C75" s="95" t="s">
        <v>636</v>
      </c>
      <c r="D75" s="96"/>
      <c r="E75" s="97"/>
      <c r="F75" s="98"/>
      <c r="G75" s="99"/>
      <c r="H75" s="162">
        <f>+H76</f>
        <v>69.2</v>
      </c>
      <c r="I75" s="112"/>
    </row>
    <row r="76" spans="1:255" s="163" customFormat="1">
      <c r="A76" s="143" t="s">
        <v>663</v>
      </c>
      <c r="B76" s="29" t="s">
        <v>634</v>
      </c>
      <c r="C76" s="100" t="s">
        <v>636</v>
      </c>
      <c r="D76" s="100" t="s">
        <v>664</v>
      </c>
      <c r="E76" s="101"/>
      <c r="F76" s="102"/>
      <c r="G76" s="100"/>
      <c r="H76" s="164">
        <f>H77</f>
        <v>69.2</v>
      </c>
      <c r="I76" s="112"/>
    </row>
    <row r="77" spans="1:255" s="281" customFormat="1">
      <c r="A77" s="302" t="s">
        <v>50</v>
      </c>
      <c r="B77" s="15" t="s">
        <v>634</v>
      </c>
      <c r="C77" s="303" t="s">
        <v>636</v>
      </c>
      <c r="D77" s="303" t="s">
        <v>664</v>
      </c>
      <c r="E77" s="190" t="s">
        <v>49</v>
      </c>
      <c r="F77" s="191" t="s">
        <v>707</v>
      </c>
      <c r="G77" s="304"/>
      <c r="H77" s="193">
        <f>H78</f>
        <v>69.2</v>
      </c>
      <c r="I77" s="9"/>
    </row>
    <row r="78" spans="1:255" s="163" customFormat="1">
      <c r="A78" s="305" t="s">
        <v>52</v>
      </c>
      <c r="B78" s="24" t="s">
        <v>634</v>
      </c>
      <c r="C78" s="306" t="s">
        <v>636</v>
      </c>
      <c r="D78" s="306" t="s">
        <v>664</v>
      </c>
      <c r="E78" s="307" t="s">
        <v>51</v>
      </c>
      <c r="F78" s="298" t="s">
        <v>707</v>
      </c>
      <c r="G78" s="308"/>
      <c r="H78" s="171">
        <f>H79</f>
        <v>69.2</v>
      </c>
      <c r="I78" s="112"/>
    </row>
    <row r="79" spans="1:255" s="163" customFormat="1">
      <c r="A79" s="120" t="s">
        <v>54</v>
      </c>
      <c r="B79" s="42" t="s">
        <v>634</v>
      </c>
      <c r="C79" s="104" t="s">
        <v>636</v>
      </c>
      <c r="D79" s="104" t="s">
        <v>664</v>
      </c>
      <c r="E79" s="316" t="s">
        <v>51</v>
      </c>
      <c r="F79" s="300" t="s">
        <v>53</v>
      </c>
      <c r="G79" s="104"/>
      <c r="H79" s="182">
        <f>SUM(H80:H81)</f>
        <v>69.2</v>
      </c>
      <c r="I79" s="112"/>
    </row>
    <row r="80" spans="1:255" s="163" customFormat="1" ht="39.75" customHeight="1">
      <c r="A80" s="31" t="s">
        <v>642</v>
      </c>
      <c r="B80" s="16" t="s">
        <v>634</v>
      </c>
      <c r="C80" s="16" t="s">
        <v>636</v>
      </c>
      <c r="D80" s="16" t="s">
        <v>664</v>
      </c>
      <c r="E80" s="317" t="s">
        <v>51</v>
      </c>
      <c r="F80" s="318" t="s">
        <v>53</v>
      </c>
      <c r="G80" s="16" t="s">
        <v>637</v>
      </c>
      <c r="H80" s="176">
        <v>43.5</v>
      </c>
      <c r="I80" s="112"/>
    </row>
    <row r="81" spans="1:248" s="163" customFormat="1" ht="21.75" customHeight="1">
      <c r="A81" s="33" t="s">
        <v>643</v>
      </c>
      <c r="B81" s="16" t="s">
        <v>634</v>
      </c>
      <c r="C81" s="16" t="s">
        <v>636</v>
      </c>
      <c r="D81" s="16" t="s">
        <v>664</v>
      </c>
      <c r="E81" s="317" t="s">
        <v>51</v>
      </c>
      <c r="F81" s="318" t="s">
        <v>53</v>
      </c>
      <c r="G81" s="16" t="s">
        <v>644</v>
      </c>
      <c r="H81" s="176">
        <v>25.7</v>
      </c>
      <c r="I81" s="112"/>
    </row>
    <row r="82" spans="1:248" s="320" customFormat="1">
      <c r="A82" s="111" t="s">
        <v>665</v>
      </c>
      <c r="B82" s="315" t="s">
        <v>634</v>
      </c>
      <c r="C82" s="105" t="s">
        <v>664</v>
      </c>
      <c r="D82" s="105"/>
      <c r="E82" s="97"/>
      <c r="F82" s="98"/>
      <c r="G82" s="105"/>
      <c r="H82" s="319">
        <f>+H83+H88</f>
        <v>3.4000000000000004</v>
      </c>
      <c r="I82" s="106"/>
    </row>
    <row r="83" spans="1:248" s="320" customFormat="1">
      <c r="A83" s="220" t="s">
        <v>535</v>
      </c>
      <c r="B83" s="29" t="s">
        <v>634</v>
      </c>
      <c r="C83" s="107" t="s">
        <v>664</v>
      </c>
      <c r="D83" s="107" t="s">
        <v>691</v>
      </c>
      <c r="E83" s="101"/>
      <c r="F83" s="102"/>
      <c r="G83" s="240"/>
      <c r="H83" s="164">
        <f>H84</f>
        <v>2.2000000000000002</v>
      </c>
      <c r="I83" s="106"/>
    </row>
    <row r="84" spans="1:248" s="322" customFormat="1" ht="63" customHeight="1">
      <c r="A84" s="87" t="s">
        <v>326</v>
      </c>
      <c r="B84" s="15" t="s">
        <v>634</v>
      </c>
      <c r="C84" s="117" t="s">
        <v>664</v>
      </c>
      <c r="D84" s="117" t="s">
        <v>691</v>
      </c>
      <c r="E84" s="190" t="s">
        <v>740</v>
      </c>
      <c r="F84" s="191" t="s">
        <v>707</v>
      </c>
      <c r="G84" s="117"/>
      <c r="H84" s="321">
        <f>+H85</f>
        <v>2.2000000000000002</v>
      </c>
      <c r="I84" s="118"/>
    </row>
    <row r="85" spans="1:248" s="320" customFormat="1" ht="104.25" customHeight="1">
      <c r="A85" s="69" t="s">
        <v>327</v>
      </c>
      <c r="B85" s="24" t="s">
        <v>634</v>
      </c>
      <c r="C85" s="109" t="s">
        <v>664</v>
      </c>
      <c r="D85" s="109" t="s">
        <v>691</v>
      </c>
      <c r="E85" s="307" t="s">
        <v>741</v>
      </c>
      <c r="F85" s="298" t="s">
        <v>707</v>
      </c>
      <c r="G85" s="109"/>
      <c r="H85" s="323">
        <f>+H86</f>
        <v>2.2000000000000002</v>
      </c>
      <c r="I85" s="106"/>
    </row>
    <row r="86" spans="1:248" s="163" customFormat="1" ht="56.25">
      <c r="A86" s="113" t="s">
        <v>743</v>
      </c>
      <c r="B86" s="42" t="s">
        <v>634</v>
      </c>
      <c r="C86" s="114" t="s">
        <v>664</v>
      </c>
      <c r="D86" s="114" t="s">
        <v>691</v>
      </c>
      <c r="E86" s="316" t="s">
        <v>741</v>
      </c>
      <c r="F86" s="300" t="s">
        <v>742</v>
      </c>
      <c r="G86" s="45"/>
      <c r="H86" s="182">
        <f>+H87</f>
        <v>2.2000000000000002</v>
      </c>
      <c r="I86" s="112"/>
    </row>
    <row r="87" spans="1:248" s="163" customFormat="1">
      <c r="A87" s="33" t="s">
        <v>643</v>
      </c>
      <c r="B87" s="16" t="s">
        <v>634</v>
      </c>
      <c r="C87" s="110" t="s">
        <v>664</v>
      </c>
      <c r="D87" s="110" t="s">
        <v>691</v>
      </c>
      <c r="E87" s="317" t="s">
        <v>741</v>
      </c>
      <c r="F87" s="318" t="s">
        <v>742</v>
      </c>
      <c r="G87" s="16" t="s">
        <v>644</v>
      </c>
      <c r="H87" s="176">
        <v>2.2000000000000002</v>
      </c>
      <c r="I87" s="112"/>
    </row>
    <row r="88" spans="1:248" s="281" customFormat="1">
      <c r="A88" s="324" t="s">
        <v>668</v>
      </c>
      <c r="B88" s="29" t="s">
        <v>634</v>
      </c>
      <c r="C88" s="100" t="s">
        <v>664</v>
      </c>
      <c r="D88" s="100">
        <v>14</v>
      </c>
      <c r="E88" s="101"/>
      <c r="F88" s="102"/>
      <c r="G88" s="100"/>
      <c r="H88" s="164">
        <f>+H89</f>
        <v>1.2</v>
      </c>
      <c r="I88" s="9"/>
    </row>
    <row r="89" spans="1:248" s="281" customFormat="1" ht="56.25">
      <c r="A89" s="325" t="s">
        <v>90</v>
      </c>
      <c r="B89" s="15" t="s">
        <v>634</v>
      </c>
      <c r="C89" s="119" t="s">
        <v>664</v>
      </c>
      <c r="D89" s="119">
        <v>14</v>
      </c>
      <c r="E89" s="190" t="s">
        <v>669</v>
      </c>
      <c r="F89" s="191" t="s">
        <v>707</v>
      </c>
      <c r="G89" s="119"/>
      <c r="H89" s="193">
        <f>+H90</f>
        <v>1.2</v>
      </c>
      <c r="I89" s="9"/>
    </row>
    <row r="90" spans="1:248" s="163" customFormat="1" ht="56.25">
      <c r="A90" s="326" t="s">
        <v>320</v>
      </c>
      <c r="B90" s="24" t="s">
        <v>634</v>
      </c>
      <c r="C90" s="116" t="s">
        <v>664</v>
      </c>
      <c r="D90" s="116" t="s">
        <v>670</v>
      </c>
      <c r="E90" s="307" t="s">
        <v>737</v>
      </c>
      <c r="F90" s="298" t="s">
        <v>707</v>
      </c>
      <c r="G90" s="116"/>
      <c r="H90" s="171">
        <f>+H91</f>
        <v>1.2</v>
      </c>
      <c r="I90" s="112"/>
    </row>
    <row r="91" spans="1:248" s="163" customFormat="1" ht="32.25" customHeight="1">
      <c r="A91" s="120" t="s">
        <v>739</v>
      </c>
      <c r="B91" s="42" t="s">
        <v>634</v>
      </c>
      <c r="C91" s="104" t="s">
        <v>664</v>
      </c>
      <c r="D91" s="104">
        <v>14</v>
      </c>
      <c r="E91" s="316" t="s">
        <v>737</v>
      </c>
      <c r="F91" s="300" t="s">
        <v>738</v>
      </c>
      <c r="G91" s="45"/>
      <c r="H91" s="182">
        <f>H92</f>
        <v>1.2</v>
      </c>
      <c r="I91" s="112"/>
    </row>
    <row r="92" spans="1:248" s="163" customFormat="1" hidden="1">
      <c r="A92" s="33" t="s">
        <v>643</v>
      </c>
      <c r="B92" s="16" t="s">
        <v>634</v>
      </c>
      <c r="C92" s="103" t="s">
        <v>664</v>
      </c>
      <c r="D92" s="103">
        <v>14</v>
      </c>
      <c r="E92" s="173" t="s">
        <v>737</v>
      </c>
      <c r="F92" s="174" t="s">
        <v>738</v>
      </c>
      <c r="G92" s="16" t="s">
        <v>644</v>
      </c>
      <c r="H92" s="176">
        <v>1.2</v>
      </c>
      <c r="I92" s="112"/>
    </row>
    <row r="93" spans="1:248" s="163" customFormat="1" hidden="1">
      <c r="A93" s="160" t="s">
        <v>671</v>
      </c>
      <c r="B93" s="315" t="s">
        <v>634</v>
      </c>
      <c r="C93" s="161" t="s">
        <v>641</v>
      </c>
      <c r="D93" s="121"/>
      <c r="E93" s="121"/>
      <c r="F93" s="129"/>
      <c r="G93" s="239"/>
      <c r="H93" s="162">
        <f>+H94</f>
        <v>0</v>
      </c>
      <c r="I93" s="112"/>
    </row>
    <row r="94" spans="1:248" s="163" customFormat="1" hidden="1">
      <c r="A94" s="58" t="s">
        <v>672</v>
      </c>
      <c r="B94" s="29" t="s">
        <v>634</v>
      </c>
      <c r="C94" s="29" t="s">
        <v>641</v>
      </c>
      <c r="D94" s="126">
        <v>12</v>
      </c>
      <c r="E94" s="133"/>
      <c r="F94" s="134"/>
      <c r="G94" s="263"/>
      <c r="H94" s="264">
        <f>+H95</f>
        <v>0</v>
      </c>
      <c r="I94" s="112"/>
    </row>
    <row r="95" spans="1:248" s="255" customFormat="1" ht="19.5" hidden="1">
      <c r="A95" s="14" t="s">
        <v>745</v>
      </c>
      <c r="B95" s="15" t="s">
        <v>634</v>
      </c>
      <c r="C95" s="245" t="s">
        <v>641</v>
      </c>
      <c r="D95" s="246" t="s">
        <v>673</v>
      </c>
      <c r="E95" s="37" t="s">
        <v>744</v>
      </c>
      <c r="F95" s="38" t="s">
        <v>707</v>
      </c>
      <c r="G95" s="247"/>
      <c r="H95" s="248">
        <f>+H96+H99</f>
        <v>0</v>
      </c>
      <c r="I95" s="32"/>
      <c r="J95" s="254"/>
      <c r="K95" s="254"/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54"/>
      <c r="AA95" s="254"/>
      <c r="AB95" s="254"/>
      <c r="AC95" s="254"/>
      <c r="AD95" s="254"/>
      <c r="AE95" s="254"/>
      <c r="AF95" s="254"/>
      <c r="AG95" s="254"/>
      <c r="AH95" s="254"/>
      <c r="AI95" s="254"/>
      <c r="AJ95" s="254"/>
      <c r="AK95" s="254"/>
      <c r="AL95" s="254"/>
    </row>
    <row r="96" spans="1:248" s="254" customFormat="1" ht="37.5" hidden="1">
      <c r="A96" s="130" t="s">
        <v>747</v>
      </c>
      <c r="B96" s="24" t="s">
        <v>634</v>
      </c>
      <c r="C96" s="132" t="s">
        <v>641</v>
      </c>
      <c r="D96" s="251" t="s">
        <v>673</v>
      </c>
      <c r="E96" s="135" t="s">
        <v>746</v>
      </c>
      <c r="F96" s="136" t="s">
        <v>707</v>
      </c>
      <c r="G96" s="327"/>
      <c r="H96" s="328">
        <f>+H97</f>
        <v>0</v>
      </c>
      <c r="I96" s="9"/>
      <c r="J96" s="281"/>
      <c r="K96" s="281"/>
      <c r="L96" s="281"/>
      <c r="M96" s="281"/>
      <c r="N96" s="281"/>
      <c r="O96" s="281"/>
      <c r="P96" s="281"/>
      <c r="Q96" s="281"/>
      <c r="R96" s="281"/>
      <c r="S96" s="281"/>
      <c r="T96" s="281"/>
      <c r="U96" s="281"/>
      <c r="V96" s="281"/>
      <c r="W96" s="281"/>
      <c r="X96" s="281"/>
      <c r="Y96" s="281"/>
      <c r="Z96" s="281"/>
      <c r="AA96" s="281"/>
      <c r="AB96" s="281"/>
      <c r="AC96" s="281"/>
      <c r="AD96" s="281"/>
      <c r="AE96" s="281"/>
      <c r="AF96" s="281"/>
      <c r="AG96" s="281"/>
      <c r="AH96" s="281"/>
      <c r="AI96" s="281"/>
      <c r="AJ96" s="281"/>
      <c r="AK96" s="281"/>
      <c r="AL96" s="281"/>
      <c r="AM96" s="281"/>
      <c r="AN96" s="281"/>
      <c r="AO96" s="281"/>
      <c r="AP96" s="281"/>
      <c r="AQ96" s="281"/>
      <c r="AR96" s="281"/>
      <c r="AS96" s="281"/>
      <c r="AT96" s="281"/>
      <c r="AU96" s="281"/>
      <c r="AV96" s="281"/>
      <c r="AW96" s="281"/>
      <c r="AX96" s="281"/>
      <c r="AY96" s="281"/>
      <c r="AZ96" s="281"/>
      <c r="BA96" s="281"/>
      <c r="BB96" s="281"/>
      <c r="BC96" s="281"/>
      <c r="BD96" s="281"/>
      <c r="BE96" s="281"/>
      <c r="BF96" s="281"/>
      <c r="BG96" s="281"/>
      <c r="BH96" s="281"/>
      <c r="BI96" s="281"/>
      <c r="BJ96" s="281"/>
      <c r="BK96" s="281"/>
      <c r="BL96" s="281"/>
      <c r="BM96" s="281"/>
      <c r="BN96" s="281"/>
      <c r="BO96" s="281"/>
      <c r="BP96" s="281"/>
      <c r="BQ96" s="281"/>
      <c r="BR96" s="281"/>
      <c r="BS96" s="281"/>
      <c r="BT96" s="281"/>
      <c r="BU96" s="281"/>
      <c r="BV96" s="281"/>
      <c r="BW96" s="281"/>
      <c r="BX96" s="281"/>
      <c r="BY96" s="281"/>
      <c r="BZ96" s="281"/>
      <c r="CA96" s="281"/>
      <c r="CB96" s="281"/>
      <c r="CC96" s="281"/>
      <c r="CD96" s="281"/>
      <c r="CE96" s="281"/>
      <c r="CF96" s="281"/>
      <c r="CG96" s="281"/>
      <c r="CH96" s="281"/>
      <c r="CI96" s="281"/>
      <c r="CJ96" s="281"/>
      <c r="CK96" s="281"/>
      <c r="CL96" s="281"/>
      <c r="CM96" s="281"/>
      <c r="CN96" s="281"/>
      <c r="CO96" s="281"/>
      <c r="CP96" s="281"/>
      <c r="CQ96" s="281"/>
      <c r="CR96" s="281"/>
      <c r="CS96" s="281"/>
      <c r="CT96" s="281"/>
      <c r="CU96" s="281"/>
      <c r="CV96" s="281"/>
      <c r="CW96" s="281"/>
      <c r="CX96" s="281"/>
      <c r="CY96" s="281"/>
      <c r="CZ96" s="281"/>
      <c r="DA96" s="281"/>
      <c r="DB96" s="281"/>
      <c r="DC96" s="281"/>
      <c r="DD96" s="281"/>
      <c r="DE96" s="281"/>
      <c r="DF96" s="281"/>
      <c r="DG96" s="281"/>
      <c r="DH96" s="281"/>
      <c r="DI96" s="281"/>
      <c r="DJ96" s="281"/>
      <c r="DK96" s="281"/>
      <c r="DL96" s="281"/>
      <c r="DM96" s="281"/>
      <c r="DN96" s="281"/>
      <c r="DO96" s="281"/>
      <c r="DP96" s="281"/>
      <c r="DQ96" s="281"/>
      <c r="DR96" s="281"/>
      <c r="DS96" s="281"/>
      <c r="DT96" s="281"/>
      <c r="DU96" s="281"/>
      <c r="DV96" s="281"/>
      <c r="DW96" s="281"/>
      <c r="DX96" s="281"/>
      <c r="DY96" s="281"/>
      <c r="DZ96" s="281"/>
      <c r="EA96" s="281"/>
      <c r="EB96" s="281"/>
      <c r="EC96" s="281"/>
      <c r="ED96" s="281"/>
      <c r="EE96" s="281"/>
      <c r="EF96" s="281"/>
      <c r="EG96" s="281"/>
      <c r="EH96" s="281"/>
      <c r="EI96" s="281"/>
      <c r="EJ96" s="281"/>
      <c r="EK96" s="281"/>
      <c r="EL96" s="281"/>
      <c r="EM96" s="281"/>
      <c r="EN96" s="281"/>
      <c r="EO96" s="281"/>
      <c r="EP96" s="281"/>
      <c r="EQ96" s="281"/>
      <c r="ER96" s="281"/>
      <c r="ES96" s="281"/>
      <c r="ET96" s="281"/>
      <c r="EU96" s="281"/>
      <c r="EV96" s="281"/>
      <c r="EW96" s="281"/>
      <c r="EX96" s="281"/>
      <c r="EY96" s="281"/>
      <c r="EZ96" s="281"/>
      <c r="FA96" s="281"/>
      <c r="FB96" s="281"/>
      <c r="FC96" s="281"/>
      <c r="FD96" s="281"/>
      <c r="FE96" s="281"/>
      <c r="FF96" s="281"/>
      <c r="FG96" s="281"/>
      <c r="FH96" s="281"/>
      <c r="FI96" s="281"/>
      <c r="FJ96" s="281"/>
      <c r="FK96" s="281"/>
      <c r="FL96" s="281"/>
      <c r="FM96" s="281"/>
      <c r="FN96" s="281"/>
      <c r="FO96" s="281"/>
      <c r="FP96" s="281"/>
      <c r="FQ96" s="281"/>
      <c r="FR96" s="281"/>
      <c r="FS96" s="281"/>
      <c r="FT96" s="281"/>
      <c r="FU96" s="281"/>
      <c r="FV96" s="281"/>
      <c r="FW96" s="281"/>
      <c r="FX96" s="281"/>
      <c r="FY96" s="281"/>
      <c r="FZ96" s="281"/>
      <c r="GA96" s="281"/>
      <c r="GB96" s="281"/>
      <c r="GC96" s="281"/>
      <c r="GD96" s="281"/>
      <c r="GE96" s="281"/>
      <c r="GF96" s="281"/>
      <c r="GG96" s="281"/>
      <c r="GH96" s="281"/>
      <c r="GI96" s="281"/>
      <c r="GJ96" s="281"/>
      <c r="GK96" s="281"/>
      <c r="GL96" s="281"/>
      <c r="GM96" s="281"/>
      <c r="GN96" s="281"/>
      <c r="GO96" s="281"/>
      <c r="GP96" s="281"/>
      <c r="GQ96" s="281"/>
      <c r="GR96" s="281"/>
      <c r="GS96" s="281"/>
      <c r="GT96" s="281"/>
      <c r="GU96" s="281"/>
      <c r="GV96" s="281"/>
      <c r="GW96" s="281"/>
      <c r="GX96" s="281"/>
      <c r="GY96" s="281"/>
      <c r="GZ96" s="281"/>
      <c r="HA96" s="281"/>
      <c r="HB96" s="281"/>
      <c r="HC96" s="281"/>
      <c r="HD96" s="281"/>
      <c r="HE96" s="281"/>
      <c r="HF96" s="281"/>
      <c r="HG96" s="281"/>
      <c r="HH96" s="281"/>
      <c r="HI96" s="281"/>
      <c r="HJ96" s="281"/>
      <c r="HK96" s="281"/>
      <c r="HL96" s="281"/>
      <c r="HM96" s="281"/>
      <c r="HN96" s="281"/>
      <c r="HO96" s="281"/>
      <c r="HP96" s="281"/>
      <c r="HQ96" s="281"/>
      <c r="HR96" s="281"/>
      <c r="HS96" s="281"/>
      <c r="HT96" s="281"/>
      <c r="HU96" s="281"/>
      <c r="HV96" s="281"/>
      <c r="HW96" s="281"/>
      <c r="HX96" s="281"/>
      <c r="HY96" s="281"/>
      <c r="HZ96" s="281"/>
      <c r="IA96" s="281"/>
      <c r="IB96" s="281"/>
      <c r="IC96" s="281"/>
      <c r="ID96" s="281"/>
      <c r="IE96" s="281"/>
      <c r="IF96" s="281"/>
      <c r="IG96" s="281"/>
      <c r="IH96" s="281"/>
      <c r="II96" s="281"/>
      <c r="IJ96" s="281"/>
      <c r="IK96" s="281"/>
      <c r="IL96" s="281"/>
      <c r="IM96" s="281"/>
      <c r="IN96" s="281"/>
    </row>
    <row r="97" spans="1:249" s="254" customFormat="1" ht="37.5" hidden="1">
      <c r="A97" s="55" t="s">
        <v>749</v>
      </c>
      <c r="B97" s="42" t="s">
        <v>634</v>
      </c>
      <c r="C97" s="56" t="s">
        <v>641</v>
      </c>
      <c r="D97" s="256" t="s">
        <v>673</v>
      </c>
      <c r="E97" s="46" t="s">
        <v>746</v>
      </c>
      <c r="F97" s="47" t="s">
        <v>748</v>
      </c>
      <c r="G97" s="291"/>
      <c r="H97" s="258">
        <f>+H98</f>
        <v>0</v>
      </c>
      <c r="I97" s="9"/>
      <c r="J97" s="281"/>
      <c r="K97" s="281"/>
      <c r="L97" s="281"/>
      <c r="M97" s="281"/>
      <c r="N97" s="281"/>
      <c r="O97" s="281"/>
      <c r="P97" s="281"/>
      <c r="Q97" s="281"/>
      <c r="R97" s="281"/>
      <c r="S97" s="281"/>
      <c r="T97" s="281"/>
      <c r="U97" s="281"/>
      <c r="V97" s="281"/>
      <c r="W97" s="281"/>
      <c r="X97" s="281"/>
      <c r="Y97" s="281"/>
      <c r="Z97" s="281"/>
      <c r="AA97" s="281"/>
      <c r="AB97" s="281"/>
      <c r="AC97" s="281"/>
      <c r="AD97" s="281"/>
      <c r="AE97" s="281"/>
      <c r="AF97" s="281"/>
      <c r="AG97" s="281"/>
      <c r="AH97" s="281"/>
      <c r="AI97" s="281"/>
      <c r="AJ97" s="281"/>
      <c r="AK97" s="281"/>
      <c r="AL97" s="281"/>
      <c r="AM97" s="281"/>
      <c r="AN97" s="281"/>
      <c r="AO97" s="281"/>
      <c r="AP97" s="281"/>
      <c r="AQ97" s="281"/>
      <c r="AR97" s="281"/>
      <c r="AS97" s="281"/>
      <c r="AT97" s="281"/>
      <c r="AU97" s="281"/>
      <c r="AV97" s="281"/>
      <c r="AW97" s="281"/>
      <c r="AX97" s="281"/>
      <c r="AY97" s="281"/>
      <c r="AZ97" s="281"/>
      <c r="BA97" s="281"/>
      <c r="BB97" s="281"/>
      <c r="BC97" s="281"/>
      <c r="BD97" s="281"/>
      <c r="BE97" s="281"/>
      <c r="BF97" s="281"/>
      <c r="BG97" s="281"/>
      <c r="BH97" s="281"/>
      <c r="BI97" s="281"/>
      <c r="BJ97" s="281"/>
      <c r="BK97" s="281"/>
      <c r="BL97" s="281"/>
      <c r="BM97" s="281"/>
      <c r="BN97" s="281"/>
      <c r="BO97" s="281"/>
      <c r="BP97" s="281"/>
      <c r="BQ97" s="281"/>
      <c r="BR97" s="281"/>
      <c r="BS97" s="281"/>
      <c r="BT97" s="281"/>
      <c r="BU97" s="281"/>
      <c r="BV97" s="281"/>
      <c r="BW97" s="281"/>
      <c r="BX97" s="281"/>
      <c r="BY97" s="281"/>
      <c r="BZ97" s="281"/>
      <c r="CA97" s="281"/>
      <c r="CB97" s="281"/>
      <c r="CC97" s="281"/>
      <c r="CD97" s="281"/>
      <c r="CE97" s="281"/>
      <c r="CF97" s="281"/>
      <c r="CG97" s="281"/>
      <c r="CH97" s="281"/>
      <c r="CI97" s="281"/>
      <c r="CJ97" s="281"/>
      <c r="CK97" s="281"/>
      <c r="CL97" s="281"/>
      <c r="CM97" s="281"/>
      <c r="CN97" s="281"/>
      <c r="CO97" s="281"/>
      <c r="CP97" s="281"/>
      <c r="CQ97" s="281"/>
      <c r="CR97" s="281"/>
      <c r="CS97" s="281"/>
      <c r="CT97" s="281"/>
      <c r="CU97" s="281"/>
      <c r="CV97" s="281"/>
      <c r="CW97" s="281"/>
      <c r="CX97" s="281"/>
      <c r="CY97" s="281"/>
      <c r="CZ97" s="281"/>
      <c r="DA97" s="281"/>
      <c r="DB97" s="281"/>
      <c r="DC97" s="281"/>
      <c r="DD97" s="281"/>
      <c r="DE97" s="281"/>
      <c r="DF97" s="281"/>
      <c r="DG97" s="281"/>
      <c r="DH97" s="281"/>
      <c r="DI97" s="281"/>
      <c r="DJ97" s="281"/>
      <c r="DK97" s="281"/>
      <c r="DL97" s="281"/>
      <c r="DM97" s="281"/>
      <c r="DN97" s="281"/>
      <c r="DO97" s="281"/>
      <c r="DP97" s="281"/>
      <c r="DQ97" s="281"/>
      <c r="DR97" s="281"/>
      <c r="DS97" s="281"/>
      <c r="DT97" s="281"/>
      <c r="DU97" s="281"/>
      <c r="DV97" s="281"/>
      <c r="DW97" s="281"/>
      <c r="DX97" s="281"/>
      <c r="DY97" s="281"/>
      <c r="DZ97" s="281"/>
      <c r="EA97" s="281"/>
      <c r="EB97" s="281"/>
      <c r="EC97" s="281"/>
      <c r="ED97" s="281"/>
      <c r="EE97" s="281"/>
      <c r="EF97" s="281"/>
      <c r="EG97" s="281"/>
      <c r="EH97" s="281"/>
      <c r="EI97" s="281"/>
      <c r="EJ97" s="281"/>
      <c r="EK97" s="281"/>
      <c r="EL97" s="281"/>
      <c r="EM97" s="281"/>
      <c r="EN97" s="281"/>
      <c r="EO97" s="281"/>
      <c r="EP97" s="281"/>
      <c r="EQ97" s="281"/>
      <c r="ER97" s="281"/>
      <c r="ES97" s="281"/>
      <c r="ET97" s="281"/>
      <c r="EU97" s="281"/>
      <c r="EV97" s="281"/>
      <c r="EW97" s="281"/>
      <c r="EX97" s="281"/>
      <c r="EY97" s="281"/>
      <c r="EZ97" s="281"/>
      <c r="FA97" s="281"/>
      <c r="FB97" s="281"/>
      <c r="FC97" s="281"/>
      <c r="FD97" s="281"/>
      <c r="FE97" s="281"/>
      <c r="FF97" s="281"/>
      <c r="FG97" s="281"/>
      <c r="FH97" s="281"/>
      <c r="FI97" s="281"/>
      <c r="FJ97" s="281"/>
      <c r="FK97" s="281"/>
      <c r="FL97" s="281"/>
      <c r="FM97" s="281"/>
      <c r="FN97" s="281"/>
      <c r="FO97" s="281"/>
      <c r="FP97" s="281"/>
      <c r="FQ97" s="281"/>
      <c r="FR97" s="281"/>
      <c r="FS97" s="281"/>
      <c r="FT97" s="281"/>
      <c r="FU97" s="281"/>
      <c r="FV97" s="281"/>
      <c r="FW97" s="281"/>
      <c r="FX97" s="281"/>
      <c r="FY97" s="281"/>
      <c r="FZ97" s="281"/>
      <c r="GA97" s="281"/>
      <c r="GB97" s="281"/>
      <c r="GC97" s="281"/>
      <c r="GD97" s="281"/>
      <c r="GE97" s="281"/>
      <c r="GF97" s="281"/>
      <c r="GG97" s="281"/>
      <c r="GH97" s="281"/>
      <c r="GI97" s="281"/>
      <c r="GJ97" s="281"/>
      <c r="GK97" s="281"/>
      <c r="GL97" s="281"/>
      <c r="GM97" s="281"/>
      <c r="GN97" s="281"/>
      <c r="GO97" s="281"/>
      <c r="GP97" s="281"/>
      <c r="GQ97" s="281"/>
      <c r="GR97" s="281"/>
      <c r="GS97" s="281"/>
      <c r="GT97" s="281"/>
      <c r="GU97" s="281"/>
      <c r="GV97" s="281"/>
      <c r="GW97" s="281"/>
      <c r="GX97" s="281"/>
      <c r="GY97" s="281"/>
      <c r="GZ97" s="281"/>
      <c r="HA97" s="281"/>
      <c r="HB97" s="281"/>
      <c r="HC97" s="281"/>
      <c r="HD97" s="281"/>
      <c r="HE97" s="281"/>
      <c r="HF97" s="281"/>
      <c r="HG97" s="281"/>
      <c r="HH97" s="281"/>
      <c r="HI97" s="281"/>
      <c r="HJ97" s="281"/>
      <c r="HK97" s="281"/>
      <c r="HL97" s="281"/>
      <c r="HM97" s="281"/>
      <c r="HN97" s="281"/>
      <c r="HO97" s="281"/>
      <c r="HP97" s="281"/>
      <c r="HQ97" s="281"/>
      <c r="HR97" s="281"/>
      <c r="HS97" s="281"/>
      <c r="HT97" s="281"/>
      <c r="HU97" s="281"/>
      <c r="HV97" s="281"/>
      <c r="HW97" s="281"/>
      <c r="HX97" s="281"/>
      <c r="HY97" s="281"/>
      <c r="HZ97" s="281"/>
      <c r="IA97" s="281"/>
      <c r="IB97" s="281"/>
      <c r="IC97" s="281"/>
      <c r="ID97" s="281"/>
      <c r="IE97" s="281"/>
      <c r="IF97" s="281"/>
      <c r="IG97" s="281"/>
      <c r="IH97" s="281"/>
      <c r="II97" s="281"/>
      <c r="IJ97" s="281"/>
      <c r="IK97" s="281"/>
      <c r="IL97" s="281"/>
      <c r="IM97" s="281"/>
      <c r="IN97" s="281"/>
    </row>
    <row r="98" spans="1:249" s="254" customFormat="1" ht="19.5" hidden="1">
      <c r="A98" s="33" t="s">
        <v>643</v>
      </c>
      <c r="B98" s="16" t="s">
        <v>634</v>
      </c>
      <c r="C98" s="329" t="s">
        <v>641</v>
      </c>
      <c r="D98" s="330" t="s">
        <v>673</v>
      </c>
      <c r="E98" s="39" t="s">
        <v>746</v>
      </c>
      <c r="F98" s="40" t="s">
        <v>748</v>
      </c>
      <c r="G98" s="331" t="s">
        <v>644</v>
      </c>
      <c r="H98" s="332"/>
      <c r="I98" s="9"/>
      <c r="J98" s="281"/>
      <c r="K98" s="281"/>
      <c r="L98" s="281"/>
      <c r="M98" s="281"/>
      <c r="N98" s="281"/>
      <c r="O98" s="281"/>
      <c r="P98" s="281"/>
      <c r="Q98" s="281"/>
      <c r="R98" s="281"/>
      <c r="S98" s="281"/>
      <c r="T98" s="281"/>
      <c r="U98" s="281"/>
      <c r="V98" s="281"/>
      <c r="W98" s="281"/>
      <c r="X98" s="281"/>
      <c r="Y98" s="281"/>
      <c r="Z98" s="281"/>
      <c r="AA98" s="281"/>
      <c r="AB98" s="281"/>
      <c r="AC98" s="281"/>
      <c r="AD98" s="281"/>
      <c r="AE98" s="281"/>
      <c r="AF98" s="281"/>
      <c r="AG98" s="281"/>
      <c r="AH98" s="281"/>
      <c r="AI98" s="281"/>
      <c r="AJ98" s="281"/>
      <c r="AK98" s="281"/>
      <c r="AL98" s="281"/>
      <c r="AM98" s="281"/>
      <c r="AN98" s="281"/>
      <c r="AO98" s="281"/>
      <c r="AP98" s="281"/>
      <c r="AQ98" s="281"/>
      <c r="AR98" s="281"/>
      <c r="AS98" s="281"/>
      <c r="AT98" s="281"/>
      <c r="AU98" s="281"/>
      <c r="AV98" s="281"/>
      <c r="AW98" s="281"/>
      <c r="AX98" s="281"/>
      <c r="AY98" s="281"/>
      <c r="AZ98" s="281"/>
      <c r="BA98" s="281"/>
      <c r="BB98" s="281"/>
      <c r="BC98" s="281"/>
      <c r="BD98" s="281"/>
      <c r="BE98" s="281"/>
      <c r="BF98" s="281"/>
      <c r="BG98" s="281"/>
      <c r="BH98" s="281"/>
      <c r="BI98" s="281"/>
      <c r="BJ98" s="281"/>
      <c r="BK98" s="281"/>
      <c r="BL98" s="281"/>
      <c r="BM98" s="281"/>
      <c r="BN98" s="281"/>
      <c r="BO98" s="281"/>
      <c r="BP98" s="281"/>
      <c r="BQ98" s="281"/>
      <c r="BR98" s="281"/>
      <c r="BS98" s="281"/>
      <c r="BT98" s="281"/>
      <c r="BU98" s="281"/>
      <c r="BV98" s="281"/>
      <c r="BW98" s="281"/>
      <c r="BX98" s="281"/>
      <c r="BY98" s="281"/>
      <c r="BZ98" s="281"/>
      <c r="CA98" s="281"/>
      <c r="CB98" s="281"/>
      <c r="CC98" s="281"/>
      <c r="CD98" s="281"/>
      <c r="CE98" s="281"/>
      <c r="CF98" s="281"/>
      <c r="CG98" s="281"/>
      <c r="CH98" s="281"/>
      <c r="CI98" s="281"/>
      <c r="CJ98" s="281"/>
      <c r="CK98" s="281"/>
      <c r="CL98" s="281"/>
      <c r="CM98" s="281"/>
      <c r="CN98" s="281"/>
      <c r="CO98" s="281"/>
      <c r="CP98" s="281"/>
      <c r="CQ98" s="281"/>
      <c r="CR98" s="281"/>
      <c r="CS98" s="281"/>
      <c r="CT98" s="281"/>
      <c r="CU98" s="281"/>
      <c r="CV98" s="281"/>
      <c r="CW98" s="281"/>
      <c r="CX98" s="281"/>
      <c r="CY98" s="281"/>
      <c r="CZ98" s="281"/>
      <c r="DA98" s="281"/>
      <c r="DB98" s="281"/>
      <c r="DC98" s="281"/>
      <c r="DD98" s="281"/>
      <c r="DE98" s="281"/>
      <c r="DF98" s="281"/>
      <c r="DG98" s="281"/>
      <c r="DH98" s="281"/>
      <c r="DI98" s="281"/>
      <c r="DJ98" s="281"/>
      <c r="DK98" s="281"/>
      <c r="DL98" s="281"/>
      <c r="DM98" s="281"/>
      <c r="DN98" s="281"/>
      <c r="DO98" s="281"/>
      <c r="DP98" s="281"/>
      <c r="DQ98" s="281"/>
      <c r="DR98" s="281"/>
      <c r="DS98" s="281"/>
      <c r="DT98" s="281"/>
      <c r="DU98" s="281"/>
      <c r="DV98" s="281"/>
      <c r="DW98" s="281"/>
      <c r="DX98" s="281"/>
      <c r="DY98" s="281"/>
      <c r="DZ98" s="281"/>
      <c r="EA98" s="281"/>
      <c r="EB98" s="281"/>
      <c r="EC98" s="281"/>
      <c r="ED98" s="281"/>
      <c r="EE98" s="281"/>
      <c r="EF98" s="281"/>
      <c r="EG98" s="281"/>
      <c r="EH98" s="281"/>
      <c r="EI98" s="281"/>
      <c r="EJ98" s="281"/>
      <c r="EK98" s="281"/>
      <c r="EL98" s="281"/>
      <c r="EM98" s="281"/>
      <c r="EN98" s="281"/>
      <c r="EO98" s="281"/>
      <c r="EP98" s="281"/>
      <c r="EQ98" s="281"/>
      <c r="ER98" s="281"/>
      <c r="ES98" s="281"/>
      <c r="ET98" s="281"/>
      <c r="EU98" s="281"/>
      <c r="EV98" s="281"/>
      <c r="EW98" s="281"/>
      <c r="EX98" s="281"/>
      <c r="EY98" s="281"/>
      <c r="EZ98" s="281"/>
      <c r="FA98" s="281"/>
      <c r="FB98" s="281"/>
      <c r="FC98" s="281"/>
      <c r="FD98" s="281"/>
      <c r="FE98" s="281"/>
      <c r="FF98" s="281"/>
      <c r="FG98" s="281"/>
      <c r="FH98" s="281"/>
      <c r="FI98" s="281"/>
      <c r="FJ98" s="281"/>
      <c r="FK98" s="281"/>
      <c r="FL98" s="281"/>
      <c r="FM98" s="281"/>
      <c r="FN98" s="281"/>
      <c r="FO98" s="281"/>
      <c r="FP98" s="281"/>
      <c r="FQ98" s="281"/>
      <c r="FR98" s="281"/>
      <c r="FS98" s="281"/>
      <c r="FT98" s="281"/>
      <c r="FU98" s="281"/>
      <c r="FV98" s="281"/>
      <c r="FW98" s="281"/>
      <c r="FX98" s="281"/>
      <c r="FY98" s="281"/>
      <c r="FZ98" s="281"/>
      <c r="GA98" s="281"/>
      <c r="GB98" s="281"/>
      <c r="GC98" s="281"/>
      <c r="GD98" s="281"/>
      <c r="GE98" s="281"/>
      <c r="GF98" s="281"/>
      <c r="GG98" s="281"/>
      <c r="GH98" s="281"/>
      <c r="GI98" s="281"/>
      <c r="GJ98" s="281"/>
      <c r="GK98" s="281"/>
      <c r="GL98" s="281"/>
      <c r="GM98" s="281"/>
      <c r="GN98" s="281"/>
      <c r="GO98" s="281"/>
      <c r="GP98" s="281"/>
      <c r="GQ98" s="281"/>
      <c r="GR98" s="281"/>
      <c r="GS98" s="281"/>
      <c r="GT98" s="281"/>
      <c r="GU98" s="281"/>
      <c r="GV98" s="281"/>
      <c r="GW98" s="281"/>
      <c r="GX98" s="281"/>
      <c r="GY98" s="281"/>
      <c r="GZ98" s="281"/>
      <c r="HA98" s="281"/>
      <c r="HB98" s="281"/>
      <c r="HC98" s="281"/>
      <c r="HD98" s="281"/>
      <c r="HE98" s="281"/>
      <c r="HF98" s="281"/>
      <c r="HG98" s="281"/>
      <c r="HH98" s="281"/>
      <c r="HI98" s="281"/>
      <c r="HJ98" s="281"/>
      <c r="HK98" s="281"/>
      <c r="HL98" s="281"/>
      <c r="HM98" s="281"/>
      <c r="HN98" s="281"/>
      <c r="HO98" s="281"/>
      <c r="HP98" s="281"/>
      <c r="HQ98" s="281"/>
      <c r="HR98" s="281"/>
      <c r="HS98" s="281"/>
      <c r="HT98" s="281"/>
      <c r="HU98" s="281"/>
      <c r="HV98" s="281"/>
      <c r="HW98" s="281"/>
      <c r="HX98" s="281"/>
      <c r="HY98" s="281"/>
      <c r="HZ98" s="281"/>
      <c r="IA98" s="281"/>
      <c r="IB98" s="281"/>
      <c r="IC98" s="281"/>
      <c r="ID98" s="281"/>
      <c r="IE98" s="281"/>
      <c r="IF98" s="281"/>
      <c r="IG98" s="281"/>
      <c r="IH98" s="281"/>
      <c r="II98" s="281"/>
      <c r="IJ98" s="281"/>
      <c r="IK98" s="281"/>
      <c r="IL98" s="281"/>
      <c r="IM98" s="281"/>
      <c r="IN98" s="281"/>
    </row>
    <row r="99" spans="1:249" s="254" customFormat="1" ht="37.5" hidden="1">
      <c r="A99" s="130" t="s">
        <v>751</v>
      </c>
      <c r="B99" s="24" t="s">
        <v>634</v>
      </c>
      <c r="C99" s="132" t="s">
        <v>641</v>
      </c>
      <c r="D99" s="251" t="s">
        <v>673</v>
      </c>
      <c r="E99" s="135" t="s">
        <v>750</v>
      </c>
      <c r="F99" s="136" t="s">
        <v>707</v>
      </c>
      <c r="G99" s="327"/>
      <c r="H99" s="328">
        <f>+H100+H102</f>
        <v>0</v>
      </c>
      <c r="I99" s="9"/>
      <c r="J99" s="281"/>
      <c r="K99" s="281"/>
      <c r="L99" s="281"/>
      <c r="M99" s="281"/>
      <c r="N99" s="281"/>
      <c r="O99" s="281"/>
      <c r="P99" s="281"/>
      <c r="Q99" s="281"/>
      <c r="R99" s="281"/>
      <c r="S99" s="281"/>
      <c r="T99" s="281"/>
      <c r="U99" s="281"/>
      <c r="V99" s="281"/>
      <c r="W99" s="281"/>
      <c r="X99" s="281"/>
      <c r="Y99" s="281"/>
      <c r="Z99" s="281"/>
      <c r="AA99" s="281"/>
      <c r="AB99" s="281"/>
      <c r="AC99" s="281"/>
      <c r="AD99" s="281"/>
      <c r="AE99" s="281"/>
      <c r="AF99" s="281"/>
      <c r="AG99" s="281"/>
      <c r="AH99" s="281"/>
      <c r="AI99" s="281"/>
      <c r="AJ99" s="281"/>
      <c r="AK99" s="281"/>
      <c r="AL99" s="281"/>
      <c r="AM99" s="281"/>
      <c r="AN99" s="281"/>
      <c r="AO99" s="281"/>
      <c r="AP99" s="281"/>
      <c r="AQ99" s="281"/>
      <c r="AR99" s="281"/>
      <c r="AS99" s="281"/>
      <c r="AT99" s="281"/>
      <c r="AU99" s="281"/>
      <c r="AV99" s="281"/>
      <c r="AW99" s="281"/>
      <c r="AX99" s="281"/>
      <c r="AY99" s="281"/>
      <c r="AZ99" s="281"/>
      <c r="BA99" s="281"/>
      <c r="BB99" s="281"/>
      <c r="BC99" s="281"/>
      <c r="BD99" s="281"/>
      <c r="BE99" s="281"/>
      <c r="BF99" s="281"/>
      <c r="BG99" s="281"/>
      <c r="BH99" s="281"/>
      <c r="BI99" s="281"/>
      <c r="BJ99" s="281"/>
      <c r="BK99" s="281"/>
      <c r="BL99" s="281"/>
      <c r="BM99" s="281"/>
      <c r="BN99" s="281"/>
      <c r="BO99" s="281"/>
      <c r="BP99" s="281"/>
      <c r="BQ99" s="281"/>
      <c r="BR99" s="281"/>
      <c r="BS99" s="281"/>
      <c r="BT99" s="281"/>
      <c r="BU99" s="281"/>
      <c r="BV99" s="281"/>
      <c r="BW99" s="281"/>
      <c r="BX99" s="281"/>
      <c r="BY99" s="281"/>
      <c r="BZ99" s="281"/>
      <c r="CA99" s="281"/>
      <c r="CB99" s="281"/>
      <c r="CC99" s="281"/>
      <c r="CD99" s="281"/>
      <c r="CE99" s="281"/>
      <c r="CF99" s="281"/>
      <c r="CG99" s="281"/>
      <c r="CH99" s="281"/>
      <c r="CI99" s="281"/>
      <c r="CJ99" s="281"/>
      <c r="CK99" s="281"/>
      <c r="CL99" s="281"/>
      <c r="CM99" s="281"/>
      <c r="CN99" s="281"/>
      <c r="CO99" s="281"/>
      <c r="CP99" s="281"/>
      <c r="CQ99" s="281"/>
      <c r="CR99" s="281"/>
      <c r="CS99" s="281"/>
      <c r="CT99" s="281"/>
      <c r="CU99" s="281"/>
      <c r="CV99" s="281"/>
      <c r="CW99" s="281"/>
      <c r="CX99" s="281"/>
      <c r="CY99" s="281"/>
      <c r="CZ99" s="281"/>
      <c r="DA99" s="281"/>
      <c r="DB99" s="281"/>
      <c r="DC99" s="281"/>
      <c r="DD99" s="281"/>
      <c r="DE99" s="281"/>
      <c r="DF99" s="281"/>
      <c r="DG99" s="281"/>
      <c r="DH99" s="281"/>
      <c r="DI99" s="281"/>
      <c r="DJ99" s="281"/>
      <c r="DK99" s="281"/>
      <c r="DL99" s="281"/>
      <c r="DM99" s="281"/>
      <c r="DN99" s="281"/>
      <c r="DO99" s="281"/>
      <c r="DP99" s="281"/>
      <c r="DQ99" s="281"/>
      <c r="DR99" s="281"/>
      <c r="DS99" s="281"/>
      <c r="DT99" s="281"/>
      <c r="DU99" s="281"/>
      <c r="DV99" s="281"/>
      <c r="DW99" s="281"/>
      <c r="DX99" s="281"/>
      <c r="DY99" s="281"/>
      <c r="DZ99" s="281"/>
      <c r="EA99" s="281"/>
      <c r="EB99" s="281"/>
      <c r="EC99" s="281"/>
      <c r="ED99" s="281"/>
      <c r="EE99" s="281"/>
      <c r="EF99" s="281"/>
      <c r="EG99" s="281"/>
      <c r="EH99" s="281"/>
      <c r="EI99" s="281"/>
      <c r="EJ99" s="281"/>
      <c r="EK99" s="281"/>
      <c r="EL99" s="281"/>
      <c r="EM99" s="281"/>
      <c r="EN99" s="281"/>
      <c r="EO99" s="281"/>
      <c r="EP99" s="281"/>
      <c r="EQ99" s="281"/>
      <c r="ER99" s="281"/>
      <c r="ES99" s="281"/>
      <c r="ET99" s="281"/>
      <c r="EU99" s="281"/>
      <c r="EV99" s="281"/>
      <c r="EW99" s="281"/>
      <c r="EX99" s="281"/>
      <c r="EY99" s="281"/>
      <c r="EZ99" s="281"/>
      <c r="FA99" s="281"/>
      <c r="FB99" s="281"/>
      <c r="FC99" s="281"/>
      <c r="FD99" s="281"/>
      <c r="FE99" s="281"/>
      <c r="FF99" s="281"/>
      <c r="FG99" s="281"/>
      <c r="FH99" s="281"/>
      <c r="FI99" s="281"/>
      <c r="FJ99" s="281"/>
      <c r="FK99" s="281"/>
      <c r="FL99" s="281"/>
      <c r="FM99" s="281"/>
      <c r="FN99" s="281"/>
      <c r="FO99" s="281"/>
      <c r="FP99" s="281"/>
      <c r="FQ99" s="281"/>
      <c r="FR99" s="281"/>
      <c r="FS99" s="281"/>
      <c r="FT99" s="281"/>
      <c r="FU99" s="281"/>
      <c r="FV99" s="281"/>
      <c r="FW99" s="281"/>
      <c r="FX99" s="281"/>
      <c r="FY99" s="281"/>
      <c r="FZ99" s="281"/>
      <c r="GA99" s="281"/>
      <c r="GB99" s="281"/>
      <c r="GC99" s="281"/>
      <c r="GD99" s="281"/>
      <c r="GE99" s="281"/>
      <c r="GF99" s="281"/>
      <c r="GG99" s="281"/>
      <c r="GH99" s="281"/>
      <c r="GI99" s="281"/>
      <c r="GJ99" s="281"/>
      <c r="GK99" s="281"/>
      <c r="GL99" s="281"/>
      <c r="GM99" s="281"/>
      <c r="GN99" s="281"/>
      <c r="GO99" s="281"/>
      <c r="GP99" s="281"/>
      <c r="GQ99" s="281"/>
      <c r="GR99" s="281"/>
      <c r="GS99" s="281"/>
      <c r="GT99" s="281"/>
      <c r="GU99" s="281"/>
      <c r="GV99" s="281"/>
      <c r="GW99" s="281"/>
      <c r="GX99" s="281"/>
      <c r="GY99" s="281"/>
      <c r="GZ99" s="281"/>
      <c r="HA99" s="281"/>
      <c r="HB99" s="281"/>
      <c r="HC99" s="281"/>
      <c r="HD99" s="281"/>
      <c r="HE99" s="281"/>
      <c r="HF99" s="281"/>
      <c r="HG99" s="281"/>
      <c r="HH99" s="281"/>
      <c r="HI99" s="281"/>
      <c r="HJ99" s="281"/>
      <c r="HK99" s="281"/>
      <c r="HL99" s="281"/>
      <c r="HM99" s="281"/>
      <c r="HN99" s="281"/>
      <c r="HO99" s="281"/>
      <c r="HP99" s="281"/>
      <c r="HQ99" s="281"/>
      <c r="HR99" s="281"/>
      <c r="HS99" s="281"/>
      <c r="HT99" s="281"/>
      <c r="HU99" s="281"/>
      <c r="HV99" s="281"/>
      <c r="HW99" s="281"/>
      <c r="HX99" s="281"/>
      <c r="HY99" s="281"/>
      <c r="HZ99" s="281"/>
      <c r="IA99" s="281"/>
      <c r="IB99" s="281"/>
      <c r="IC99" s="281"/>
      <c r="ID99" s="281"/>
      <c r="IE99" s="281"/>
      <c r="IF99" s="281"/>
      <c r="IG99" s="281"/>
      <c r="IH99" s="281"/>
      <c r="II99" s="281"/>
      <c r="IJ99" s="281"/>
      <c r="IK99" s="281"/>
      <c r="IL99" s="281"/>
      <c r="IM99" s="281"/>
      <c r="IN99" s="281"/>
    </row>
    <row r="100" spans="1:249" s="334" customFormat="1" ht="19.5" hidden="1">
      <c r="A100" s="55" t="s">
        <v>674</v>
      </c>
      <c r="B100" s="42" t="s">
        <v>634</v>
      </c>
      <c r="C100" s="56" t="s">
        <v>641</v>
      </c>
      <c r="D100" s="256" t="s">
        <v>673</v>
      </c>
      <c r="E100" s="46" t="s">
        <v>750</v>
      </c>
      <c r="F100" s="47" t="s">
        <v>752</v>
      </c>
      <c r="G100" s="291"/>
      <c r="H100" s="258">
        <f>+H101</f>
        <v>0</v>
      </c>
      <c r="I100" s="9"/>
      <c r="J100" s="281"/>
      <c r="K100" s="281"/>
      <c r="L100" s="281"/>
      <c r="M100" s="281"/>
      <c r="N100" s="281"/>
      <c r="O100" s="281"/>
      <c r="P100" s="281"/>
      <c r="Q100" s="281"/>
      <c r="R100" s="281"/>
      <c r="S100" s="281"/>
      <c r="T100" s="281"/>
      <c r="U100" s="281"/>
      <c r="V100" s="281"/>
      <c r="W100" s="281"/>
      <c r="X100" s="281"/>
      <c r="Y100" s="281"/>
      <c r="Z100" s="281"/>
      <c r="AA100" s="281"/>
      <c r="AB100" s="281"/>
      <c r="AC100" s="281"/>
      <c r="AD100" s="281"/>
      <c r="AE100" s="281"/>
      <c r="AF100" s="281"/>
      <c r="AG100" s="281"/>
      <c r="AH100" s="281"/>
      <c r="AI100" s="281"/>
      <c r="AJ100" s="281"/>
      <c r="AK100" s="281"/>
      <c r="AL100" s="281"/>
      <c r="AM100" s="333"/>
      <c r="AN100" s="333"/>
      <c r="AO100" s="333"/>
      <c r="AP100" s="333"/>
      <c r="AQ100" s="333"/>
      <c r="AR100" s="333"/>
      <c r="AS100" s="333"/>
      <c r="AT100" s="333"/>
      <c r="AU100" s="333"/>
      <c r="AV100" s="333"/>
      <c r="AW100" s="333"/>
      <c r="AX100" s="333"/>
      <c r="AY100" s="333"/>
      <c r="AZ100" s="333"/>
      <c r="BA100" s="333"/>
      <c r="BB100" s="333"/>
      <c r="BC100" s="333"/>
      <c r="BD100" s="333"/>
      <c r="BE100" s="333"/>
      <c r="BF100" s="333"/>
      <c r="BG100" s="333"/>
      <c r="BH100" s="333"/>
      <c r="BI100" s="333"/>
      <c r="BJ100" s="333"/>
      <c r="BK100" s="333"/>
      <c r="BL100" s="333"/>
      <c r="BM100" s="333"/>
      <c r="BN100" s="333"/>
      <c r="BO100" s="333"/>
      <c r="BP100" s="333"/>
      <c r="BQ100" s="333"/>
      <c r="BR100" s="333"/>
      <c r="BS100" s="333"/>
      <c r="BT100" s="333"/>
      <c r="BU100" s="333"/>
      <c r="BV100" s="333"/>
      <c r="BW100" s="333"/>
      <c r="BX100" s="333"/>
      <c r="BY100" s="333"/>
      <c r="BZ100" s="333"/>
      <c r="CA100" s="333"/>
      <c r="CB100" s="333"/>
      <c r="CC100" s="333"/>
      <c r="CD100" s="333"/>
      <c r="CE100" s="333"/>
      <c r="CF100" s="333"/>
      <c r="CG100" s="333"/>
      <c r="CH100" s="333"/>
      <c r="CI100" s="333"/>
      <c r="CJ100" s="333"/>
      <c r="CK100" s="333"/>
      <c r="CL100" s="333"/>
      <c r="CM100" s="333"/>
      <c r="CN100" s="333"/>
      <c r="CO100" s="333"/>
      <c r="CP100" s="333"/>
      <c r="CQ100" s="333"/>
      <c r="CR100" s="333"/>
      <c r="CS100" s="333"/>
      <c r="CT100" s="333"/>
      <c r="CU100" s="333"/>
      <c r="CV100" s="333"/>
      <c r="CW100" s="333"/>
      <c r="CX100" s="333"/>
      <c r="CY100" s="333"/>
      <c r="CZ100" s="333"/>
      <c r="DA100" s="333"/>
      <c r="DB100" s="333"/>
      <c r="DC100" s="333"/>
      <c r="DD100" s="333"/>
      <c r="DE100" s="333"/>
      <c r="DF100" s="333"/>
      <c r="DG100" s="333"/>
      <c r="DH100" s="333"/>
      <c r="DI100" s="333"/>
      <c r="DJ100" s="333"/>
      <c r="DK100" s="333"/>
      <c r="DL100" s="333"/>
      <c r="DM100" s="333"/>
      <c r="DN100" s="333"/>
      <c r="DO100" s="333"/>
      <c r="DP100" s="333"/>
      <c r="DQ100" s="333"/>
      <c r="DR100" s="333"/>
      <c r="DS100" s="333"/>
      <c r="DT100" s="333"/>
      <c r="DU100" s="333"/>
      <c r="DV100" s="333"/>
      <c r="DW100" s="333"/>
      <c r="DX100" s="333"/>
      <c r="DY100" s="333"/>
      <c r="DZ100" s="333"/>
      <c r="EA100" s="333"/>
      <c r="EB100" s="333"/>
      <c r="EC100" s="333"/>
      <c r="ED100" s="333"/>
      <c r="EE100" s="333"/>
      <c r="EF100" s="333"/>
      <c r="EG100" s="333"/>
      <c r="EH100" s="333"/>
      <c r="EI100" s="333"/>
      <c r="EJ100" s="333"/>
      <c r="EK100" s="333"/>
      <c r="EL100" s="333"/>
      <c r="EM100" s="333"/>
      <c r="EN100" s="333"/>
      <c r="EO100" s="333"/>
      <c r="EP100" s="333"/>
      <c r="EQ100" s="333"/>
      <c r="ER100" s="333"/>
      <c r="ES100" s="333"/>
      <c r="ET100" s="333"/>
      <c r="EU100" s="333"/>
      <c r="EV100" s="333"/>
      <c r="EW100" s="333"/>
      <c r="EX100" s="333"/>
      <c r="EY100" s="333"/>
      <c r="EZ100" s="333"/>
      <c r="FA100" s="333"/>
      <c r="FB100" s="333"/>
      <c r="FC100" s="333"/>
      <c r="FD100" s="333"/>
      <c r="FE100" s="333"/>
      <c r="FF100" s="333"/>
      <c r="FG100" s="333"/>
      <c r="FH100" s="333"/>
      <c r="FI100" s="333"/>
      <c r="FJ100" s="333"/>
      <c r="FK100" s="333"/>
      <c r="FL100" s="333"/>
      <c r="FM100" s="333"/>
      <c r="FN100" s="333"/>
      <c r="FO100" s="333"/>
      <c r="FP100" s="333"/>
      <c r="FQ100" s="333"/>
      <c r="FR100" s="333"/>
      <c r="FS100" s="333"/>
      <c r="FT100" s="333"/>
      <c r="FU100" s="333"/>
      <c r="FV100" s="333"/>
      <c r="FW100" s="333"/>
      <c r="FX100" s="333"/>
      <c r="FY100" s="333"/>
      <c r="FZ100" s="333"/>
      <c r="GA100" s="333"/>
      <c r="GB100" s="333"/>
      <c r="GC100" s="333"/>
      <c r="GD100" s="333"/>
      <c r="GE100" s="333"/>
      <c r="GF100" s="333"/>
      <c r="GG100" s="333"/>
      <c r="GH100" s="333"/>
      <c r="GI100" s="333"/>
      <c r="GJ100" s="333"/>
      <c r="GK100" s="333"/>
      <c r="GL100" s="333"/>
      <c r="GM100" s="333"/>
      <c r="GN100" s="333"/>
      <c r="GO100" s="333"/>
      <c r="GP100" s="333"/>
      <c r="GQ100" s="333"/>
      <c r="GR100" s="333"/>
      <c r="GS100" s="333"/>
      <c r="GT100" s="333"/>
      <c r="GU100" s="333"/>
      <c r="GV100" s="333"/>
      <c r="GW100" s="333"/>
      <c r="GX100" s="333"/>
      <c r="GY100" s="333"/>
      <c r="GZ100" s="333"/>
      <c r="HA100" s="333"/>
      <c r="HB100" s="333"/>
      <c r="HC100" s="333"/>
      <c r="HD100" s="333"/>
      <c r="HE100" s="333"/>
      <c r="HF100" s="333"/>
      <c r="HG100" s="333"/>
      <c r="HH100" s="333"/>
      <c r="HI100" s="333"/>
      <c r="HJ100" s="333"/>
      <c r="HK100" s="333"/>
      <c r="HL100" s="333"/>
      <c r="HM100" s="333"/>
      <c r="HN100" s="333"/>
      <c r="HO100" s="333"/>
      <c r="HP100" s="333"/>
      <c r="HQ100" s="333"/>
      <c r="HR100" s="333"/>
      <c r="HS100" s="333"/>
      <c r="HT100" s="333"/>
      <c r="HU100" s="333"/>
      <c r="HV100" s="333"/>
      <c r="HW100" s="333"/>
      <c r="HX100" s="333"/>
      <c r="HY100" s="333"/>
      <c r="HZ100" s="333"/>
      <c r="IA100" s="333"/>
      <c r="IB100" s="333"/>
      <c r="IC100" s="333"/>
      <c r="ID100" s="333"/>
      <c r="IE100" s="333"/>
      <c r="IF100" s="333"/>
      <c r="IG100" s="333"/>
      <c r="IH100" s="333"/>
      <c r="II100" s="333"/>
      <c r="IJ100" s="333"/>
      <c r="IK100" s="333"/>
      <c r="IL100" s="333"/>
      <c r="IM100" s="333"/>
      <c r="IN100" s="333"/>
    </row>
    <row r="101" spans="1:249" s="249" customFormat="1" hidden="1">
      <c r="A101" s="33" t="s">
        <v>643</v>
      </c>
      <c r="B101" s="16" t="s">
        <v>634</v>
      </c>
      <c r="C101" s="329" t="s">
        <v>641</v>
      </c>
      <c r="D101" s="330" t="s">
        <v>673</v>
      </c>
      <c r="E101" s="39" t="s">
        <v>750</v>
      </c>
      <c r="F101" s="40" t="s">
        <v>752</v>
      </c>
      <c r="G101" s="331" t="s">
        <v>644</v>
      </c>
      <c r="H101" s="332"/>
      <c r="I101" s="9"/>
      <c r="J101" s="281"/>
      <c r="K101" s="281"/>
      <c r="L101" s="281"/>
      <c r="M101" s="281"/>
      <c r="N101" s="281"/>
      <c r="O101" s="281"/>
      <c r="P101" s="281"/>
      <c r="Q101" s="281"/>
      <c r="R101" s="281"/>
      <c r="S101" s="281"/>
      <c r="T101" s="281"/>
      <c r="U101" s="281"/>
      <c r="V101" s="281"/>
      <c r="W101" s="281"/>
      <c r="X101" s="281"/>
      <c r="Y101" s="281"/>
      <c r="Z101" s="281"/>
      <c r="AA101" s="281"/>
      <c r="AB101" s="281"/>
      <c r="AC101" s="281"/>
      <c r="AD101" s="281"/>
      <c r="AE101" s="281"/>
      <c r="AF101" s="281"/>
      <c r="AG101" s="281"/>
      <c r="AH101" s="281"/>
      <c r="AI101" s="281"/>
      <c r="AJ101" s="281"/>
      <c r="AK101" s="281"/>
      <c r="AL101" s="281"/>
      <c r="AM101" s="281"/>
      <c r="AN101" s="281"/>
      <c r="AO101" s="281"/>
      <c r="AP101" s="281"/>
      <c r="AQ101" s="281"/>
      <c r="AR101" s="281"/>
      <c r="AS101" s="281"/>
      <c r="AT101" s="281"/>
      <c r="AU101" s="281"/>
      <c r="AV101" s="281"/>
      <c r="AW101" s="281"/>
      <c r="AX101" s="281"/>
      <c r="AY101" s="281"/>
      <c r="AZ101" s="281"/>
      <c r="BA101" s="281"/>
      <c r="BB101" s="281"/>
      <c r="BC101" s="281"/>
      <c r="BD101" s="281"/>
      <c r="BE101" s="281"/>
      <c r="BF101" s="281"/>
      <c r="BG101" s="281"/>
      <c r="BH101" s="281"/>
      <c r="BI101" s="281"/>
      <c r="BJ101" s="281"/>
      <c r="BK101" s="281"/>
      <c r="BL101" s="281"/>
      <c r="BM101" s="281"/>
      <c r="BN101" s="281"/>
      <c r="BO101" s="281"/>
      <c r="BP101" s="281"/>
      <c r="BQ101" s="281"/>
      <c r="BR101" s="281"/>
      <c r="BS101" s="281"/>
      <c r="BT101" s="281"/>
      <c r="BU101" s="281"/>
      <c r="BV101" s="281"/>
      <c r="BW101" s="281"/>
      <c r="BX101" s="281"/>
      <c r="BY101" s="281"/>
      <c r="BZ101" s="281"/>
      <c r="CA101" s="281"/>
      <c r="CB101" s="281"/>
      <c r="CC101" s="281"/>
      <c r="CD101" s="281"/>
      <c r="CE101" s="281"/>
      <c r="CF101" s="281"/>
      <c r="CG101" s="281"/>
      <c r="CH101" s="281"/>
      <c r="CI101" s="281"/>
      <c r="CJ101" s="281"/>
      <c r="CK101" s="281"/>
      <c r="CL101" s="281"/>
      <c r="CM101" s="281"/>
      <c r="CN101" s="281"/>
      <c r="CO101" s="281"/>
      <c r="CP101" s="281"/>
      <c r="CQ101" s="281"/>
      <c r="CR101" s="281"/>
      <c r="CS101" s="281"/>
      <c r="CT101" s="281"/>
      <c r="CU101" s="281"/>
      <c r="CV101" s="281"/>
      <c r="CW101" s="281"/>
      <c r="CX101" s="281"/>
      <c r="CY101" s="281"/>
      <c r="CZ101" s="281"/>
      <c r="DA101" s="281"/>
      <c r="DB101" s="281"/>
      <c r="DC101" s="281"/>
      <c r="DD101" s="281"/>
      <c r="DE101" s="281"/>
      <c r="DF101" s="281"/>
      <c r="DG101" s="281"/>
      <c r="DH101" s="281"/>
      <c r="DI101" s="281"/>
      <c r="DJ101" s="281"/>
      <c r="DK101" s="281"/>
      <c r="DL101" s="281"/>
      <c r="DM101" s="281"/>
      <c r="DN101" s="281"/>
      <c r="DO101" s="281"/>
      <c r="DP101" s="281"/>
      <c r="DQ101" s="281"/>
      <c r="DR101" s="281"/>
      <c r="DS101" s="281"/>
      <c r="DT101" s="281"/>
      <c r="DU101" s="281"/>
      <c r="DV101" s="281"/>
      <c r="DW101" s="281"/>
      <c r="DX101" s="281"/>
      <c r="DY101" s="281"/>
      <c r="DZ101" s="281"/>
      <c r="EA101" s="281"/>
      <c r="EB101" s="281"/>
      <c r="EC101" s="281"/>
      <c r="ED101" s="281"/>
      <c r="EE101" s="281"/>
      <c r="EF101" s="281"/>
      <c r="EG101" s="281"/>
      <c r="EH101" s="281"/>
      <c r="EI101" s="281"/>
      <c r="EJ101" s="281"/>
      <c r="EK101" s="281"/>
      <c r="EL101" s="281"/>
      <c r="EM101" s="281"/>
      <c r="EN101" s="281"/>
      <c r="EO101" s="281"/>
      <c r="EP101" s="281"/>
      <c r="EQ101" s="281"/>
      <c r="ER101" s="281"/>
      <c r="ES101" s="281"/>
      <c r="ET101" s="281"/>
      <c r="EU101" s="281"/>
      <c r="EV101" s="281"/>
      <c r="EW101" s="281"/>
      <c r="EX101" s="281"/>
      <c r="EY101" s="281"/>
      <c r="EZ101" s="281"/>
      <c r="FA101" s="281"/>
      <c r="FB101" s="281"/>
      <c r="FC101" s="281"/>
      <c r="FD101" s="281"/>
      <c r="FE101" s="281"/>
      <c r="FF101" s="281"/>
      <c r="FG101" s="281"/>
      <c r="FH101" s="281"/>
      <c r="FI101" s="281"/>
      <c r="FJ101" s="281"/>
      <c r="FK101" s="281"/>
      <c r="FL101" s="281"/>
      <c r="FM101" s="281"/>
      <c r="FN101" s="281"/>
      <c r="FO101" s="281"/>
      <c r="FP101" s="281"/>
      <c r="FQ101" s="281"/>
      <c r="FR101" s="281"/>
      <c r="FS101" s="281"/>
      <c r="FT101" s="281"/>
      <c r="FU101" s="281"/>
      <c r="FV101" s="281"/>
      <c r="FW101" s="281"/>
      <c r="FX101" s="281"/>
      <c r="FY101" s="281"/>
      <c r="FZ101" s="281"/>
      <c r="GA101" s="281"/>
      <c r="GB101" s="281"/>
      <c r="GC101" s="281"/>
      <c r="GD101" s="281"/>
      <c r="GE101" s="281"/>
      <c r="GF101" s="281"/>
      <c r="GG101" s="281"/>
      <c r="GH101" s="281"/>
      <c r="GI101" s="281"/>
      <c r="GJ101" s="281"/>
      <c r="GK101" s="281"/>
      <c r="GL101" s="281"/>
      <c r="GM101" s="281"/>
      <c r="GN101" s="281"/>
      <c r="GO101" s="281"/>
      <c r="GP101" s="281"/>
      <c r="GQ101" s="281"/>
      <c r="GR101" s="281"/>
      <c r="GS101" s="281"/>
      <c r="GT101" s="281"/>
      <c r="GU101" s="281"/>
      <c r="GV101" s="281"/>
      <c r="GW101" s="281"/>
      <c r="GX101" s="281"/>
      <c r="GY101" s="281"/>
      <c r="GZ101" s="281"/>
      <c r="HA101" s="281"/>
      <c r="HB101" s="281"/>
      <c r="HC101" s="281"/>
      <c r="HD101" s="281"/>
      <c r="HE101" s="281"/>
      <c r="HF101" s="281"/>
      <c r="HG101" s="281"/>
      <c r="HH101" s="281"/>
      <c r="HI101" s="281"/>
      <c r="HJ101" s="281"/>
      <c r="HK101" s="281"/>
      <c r="HL101" s="281"/>
      <c r="HM101" s="281"/>
      <c r="HN101" s="281"/>
      <c r="HO101" s="281"/>
      <c r="HP101" s="281"/>
      <c r="HQ101" s="281"/>
      <c r="HR101" s="281"/>
      <c r="HS101" s="281"/>
      <c r="HT101" s="281"/>
      <c r="HU101" s="281"/>
      <c r="HV101" s="281"/>
      <c r="HW101" s="281"/>
      <c r="HX101" s="281"/>
      <c r="HY101" s="281"/>
      <c r="HZ101" s="281"/>
      <c r="IA101" s="281"/>
      <c r="IB101" s="281"/>
      <c r="IC101" s="281"/>
      <c r="ID101" s="281"/>
      <c r="IE101" s="281"/>
      <c r="IF101" s="281"/>
      <c r="IG101" s="281"/>
      <c r="IH101" s="281"/>
      <c r="II101" s="281"/>
      <c r="IJ101" s="281"/>
      <c r="IK101" s="281"/>
      <c r="IL101" s="281"/>
      <c r="IM101" s="281"/>
      <c r="IN101" s="281"/>
      <c r="IO101" s="281"/>
    </row>
    <row r="102" spans="1:249" s="250" customFormat="1" ht="37.5" hidden="1">
      <c r="A102" s="55" t="s">
        <v>754</v>
      </c>
      <c r="B102" s="42" t="s">
        <v>634</v>
      </c>
      <c r="C102" s="56" t="s">
        <v>641</v>
      </c>
      <c r="D102" s="256" t="s">
        <v>673</v>
      </c>
      <c r="E102" s="46" t="s">
        <v>750</v>
      </c>
      <c r="F102" s="47" t="s">
        <v>753</v>
      </c>
      <c r="G102" s="257"/>
      <c r="H102" s="258">
        <f>+H103</f>
        <v>0</v>
      </c>
      <c r="I102" s="131"/>
      <c r="J102" s="249"/>
      <c r="K102" s="249"/>
      <c r="L102" s="249"/>
      <c r="M102" s="249"/>
      <c r="N102" s="249"/>
      <c r="O102" s="249"/>
      <c r="P102" s="249"/>
      <c r="Q102" s="249"/>
      <c r="R102" s="249"/>
      <c r="S102" s="249"/>
      <c r="T102" s="249"/>
      <c r="U102" s="249"/>
      <c r="V102" s="249"/>
      <c r="W102" s="249"/>
      <c r="X102" s="249"/>
      <c r="Y102" s="249"/>
      <c r="Z102" s="249"/>
      <c r="AA102" s="249"/>
      <c r="AB102" s="249"/>
      <c r="AC102" s="249"/>
      <c r="AD102" s="249"/>
      <c r="AE102" s="249"/>
      <c r="AF102" s="249"/>
      <c r="AG102" s="249"/>
      <c r="AH102" s="249"/>
      <c r="AI102" s="249"/>
      <c r="AJ102" s="249"/>
      <c r="AK102" s="249"/>
      <c r="AL102" s="249"/>
    </row>
    <row r="103" spans="1:249" s="228" customFormat="1" hidden="1">
      <c r="A103" s="33" t="s">
        <v>643</v>
      </c>
      <c r="B103" s="16" t="s">
        <v>634</v>
      </c>
      <c r="C103" s="329" t="s">
        <v>641</v>
      </c>
      <c r="D103" s="330" t="s">
        <v>673</v>
      </c>
      <c r="E103" s="39" t="s">
        <v>750</v>
      </c>
      <c r="F103" s="40" t="s">
        <v>753</v>
      </c>
      <c r="G103" s="331" t="s">
        <v>644</v>
      </c>
      <c r="H103" s="335"/>
      <c r="I103" s="219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 s="227"/>
      <c r="W103" s="227"/>
      <c r="X103" s="227"/>
      <c r="Y103" s="227"/>
      <c r="Z103" s="227"/>
      <c r="AA103" s="227"/>
      <c r="AB103" s="227"/>
      <c r="AC103" s="227"/>
      <c r="AD103" s="227"/>
      <c r="AE103" s="227"/>
      <c r="AF103" s="227"/>
      <c r="AG103" s="227"/>
      <c r="AH103" s="227"/>
      <c r="AI103" s="227"/>
      <c r="AJ103" s="227"/>
      <c r="AK103" s="227"/>
      <c r="AL103" s="227"/>
    </row>
    <row r="104" spans="1:249" s="281" customFormat="1">
      <c r="A104" s="142" t="s">
        <v>675</v>
      </c>
      <c r="B104" s="315" t="s">
        <v>634</v>
      </c>
      <c r="C104" s="95" t="s">
        <v>676</v>
      </c>
      <c r="D104" s="95"/>
      <c r="E104" s="122"/>
      <c r="F104" s="123"/>
      <c r="G104" s="95"/>
      <c r="H104" s="336">
        <f>+H105+H110</f>
        <v>24</v>
      </c>
      <c r="I104" s="9"/>
    </row>
    <row r="105" spans="1:249" s="163" customFormat="1" hidden="1">
      <c r="A105" s="143" t="s">
        <v>677</v>
      </c>
      <c r="B105" s="29" t="s">
        <v>634</v>
      </c>
      <c r="C105" s="100" t="s">
        <v>676</v>
      </c>
      <c r="D105" s="100" t="s">
        <v>636</v>
      </c>
      <c r="E105" s="137"/>
      <c r="F105" s="138"/>
      <c r="G105" s="100"/>
      <c r="H105" s="337">
        <f>H106</f>
        <v>0</v>
      </c>
      <c r="I105" s="112" t="s">
        <v>679</v>
      </c>
    </row>
    <row r="106" spans="1:249" s="163" customFormat="1" ht="66" hidden="1" customHeight="1">
      <c r="A106" s="145" t="s">
        <v>91</v>
      </c>
      <c r="B106" s="15" t="s">
        <v>634</v>
      </c>
      <c r="C106" s="119" t="s">
        <v>676</v>
      </c>
      <c r="D106" s="119" t="s">
        <v>636</v>
      </c>
      <c r="E106" s="190" t="s">
        <v>755</v>
      </c>
      <c r="F106" s="191" t="s">
        <v>707</v>
      </c>
      <c r="G106" s="119"/>
      <c r="H106" s="338">
        <f>H107</f>
        <v>0</v>
      </c>
      <c r="I106" s="112"/>
    </row>
    <row r="107" spans="1:249" s="163" customFormat="1" ht="64.5" hidden="1" customHeight="1">
      <c r="A107" s="339" t="s">
        <v>92</v>
      </c>
      <c r="B107" s="24" t="s">
        <v>634</v>
      </c>
      <c r="C107" s="139" t="s">
        <v>676</v>
      </c>
      <c r="D107" s="139" t="s">
        <v>636</v>
      </c>
      <c r="E107" s="168" t="s">
        <v>756</v>
      </c>
      <c r="F107" s="169" t="s">
        <v>707</v>
      </c>
      <c r="G107" s="139"/>
      <c r="H107" s="340">
        <f>H108</f>
        <v>0</v>
      </c>
      <c r="I107" s="112"/>
    </row>
    <row r="108" spans="1:249" s="163" customFormat="1" hidden="1">
      <c r="A108" s="41" t="s">
        <v>758</v>
      </c>
      <c r="B108" s="42" t="s">
        <v>634</v>
      </c>
      <c r="C108" s="56" t="s">
        <v>676</v>
      </c>
      <c r="D108" s="256" t="s">
        <v>636</v>
      </c>
      <c r="E108" s="61" t="s">
        <v>756</v>
      </c>
      <c r="F108" s="62" t="s">
        <v>757</v>
      </c>
      <c r="G108" s="257"/>
      <c r="H108" s="258">
        <f>+H109</f>
        <v>0</v>
      </c>
      <c r="I108" s="112" t="s">
        <v>680</v>
      </c>
    </row>
    <row r="109" spans="1:249" s="163" customFormat="1" hidden="1">
      <c r="A109" s="140" t="s">
        <v>645</v>
      </c>
      <c r="B109" s="144" t="s">
        <v>634</v>
      </c>
      <c r="C109" s="103" t="s">
        <v>676</v>
      </c>
      <c r="D109" s="103" t="s">
        <v>636</v>
      </c>
      <c r="E109" s="341" t="s">
        <v>756</v>
      </c>
      <c r="F109" s="342" t="s">
        <v>757</v>
      </c>
      <c r="G109" s="86" t="s">
        <v>646</v>
      </c>
      <c r="H109" s="312"/>
      <c r="I109" s="112"/>
    </row>
    <row r="110" spans="1:249" s="163" customFormat="1">
      <c r="A110" s="143" t="s">
        <v>678</v>
      </c>
      <c r="B110" s="29" t="s">
        <v>634</v>
      </c>
      <c r="C110" s="100" t="s">
        <v>676</v>
      </c>
      <c r="D110" s="100" t="s">
        <v>664</v>
      </c>
      <c r="E110" s="78"/>
      <c r="F110" s="79"/>
      <c r="G110" s="100"/>
      <c r="H110" s="337">
        <f>+H111</f>
        <v>24</v>
      </c>
      <c r="I110" s="112"/>
    </row>
    <row r="111" spans="1:249" s="344" customFormat="1" ht="46.5" customHeight="1">
      <c r="A111" s="146" t="s">
        <v>93</v>
      </c>
      <c r="B111" s="15" t="s">
        <v>634</v>
      </c>
      <c r="C111" s="119" t="s">
        <v>676</v>
      </c>
      <c r="D111" s="148" t="s">
        <v>664</v>
      </c>
      <c r="E111" s="34" t="s">
        <v>722</v>
      </c>
      <c r="F111" s="35" t="s">
        <v>707</v>
      </c>
      <c r="G111" s="149"/>
      <c r="H111" s="338">
        <f>+H112</f>
        <v>24</v>
      </c>
      <c r="I111" s="147"/>
      <c r="J111" s="343"/>
      <c r="K111" s="343"/>
      <c r="L111" s="343"/>
      <c r="M111" s="343"/>
      <c r="N111" s="343"/>
      <c r="O111" s="343"/>
      <c r="P111" s="343"/>
      <c r="Q111" s="343"/>
      <c r="R111" s="343"/>
      <c r="S111" s="343"/>
      <c r="T111" s="343"/>
      <c r="U111" s="343"/>
      <c r="V111" s="343"/>
      <c r="W111" s="343"/>
      <c r="X111" s="343"/>
      <c r="Y111" s="343"/>
      <c r="Z111" s="343"/>
      <c r="AA111" s="343"/>
      <c r="AB111" s="343"/>
      <c r="AC111" s="343"/>
      <c r="AD111" s="343"/>
      <c r="AE111" s="343"/>
      <c r="AF111" s="343"/>
      <c r="AG111" s="343"/>
      <c r="AH111" s="343"/>
      <c r="AI111" s="343"/>
      <c r="AJ111" s="343"/>
      <c r="AK111" s="343"/>
      <c r="AL111" s="343"/>
    </row>
    <row r="112" spans="1:249" s="255" customFormat="1" ht="19.5">
      <c r="A112" s="13" t="s">
        <v>681</v>
      </c>
      <c r="B112" s="24" t="s">
        <v>634</v>
      </c>
      <c r="C112" s="132" t="s">
        <v>676</v>
      </c>
      <c r="D112" s="251" t="s">
        <v>664</v>
      </c>
      <c r="E112" s="150" t="s">
        <v>723</v>
      </c>
      <c r="F112" s="151" t="s">
        <v>707</v>
      </c>
      <c r="G112" s="252"/>
      <c r="H112" s="253">
        <f>+H113+H117</f>
        <v>24</v>
      </c>
      <c r="I112" s="32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  <c r="T112" s="254"/>
      <c r="U112" s="254"/>
      <c r="V112" s="254"/>
      <c r="W112" s="254"/>
      <c r="X112" s="254"/>
      <c r="Y112" s="254"/>
      <c r="Z112" s="254"/>
      <c r="AA112" s="254"/>
      <c r="AB112" s="254"/>
      <c r="AC112" s="254"/>
      <c r="AD112" s="254"/>
      <c r="AE112" s="254"/>
      <c r="AF112" s="254"/>
      <c r="AG112" s="254"/>
      <c r="AH112" s="254"/>
      <c r="AI112" s="254"/>
      <c r="AJ112" s="254"/>
      <c r="AK112" s="254"/>
      <c r="AL112" s="254"/>
    </row>
    <row r="113" spans="1:38" s="254" customFormat="1" ht="19.5">
      <c r="A113" s="41" t="s">
        <v>725</v>
      </c>
      <c r="B113" s="42" t="s">
        <v>634</v>
      </c>
      <c r="C113" s="56" t="s">
        <v>676</v>
      </c>
      <c r="D113" s="256" t="s">
        <v>664</v>
      </c>
      <c r="E113" s="152" t="s">
        <v>723</v>
      </c>
      <c r="F113" s="153" t="s">
        <v>724</v>
      </c>
      <c r="G113" s="257"/>
      <c r="H113" s="258">
        <f>SUM(H114:H116)</f>
        <v>23</v>
      </c>
      <c r="I113" s="32"/>
    </row>
    <row r="114" spans="1:38" s="254" customFormat="1" ht="19.5">
      <c r="A114" s="156" t="s">
        <v>643</v>
      </c>
      <c r="B114" s="144" t="s">
        <v>634</v>
      </c>
      <c r="C114" s="329" t="s">
        <v>676</v>
      </c>
      <c r="D114" s="330" t="s">
        <v>664</v>
      </c>
      <c r="E114" s="154" t="s">
        <v>723</v>
      </c>
      <c r="F114" s="155" t="s">
        <v>724</v>
      </c>
      <c r="G114" s="260" t="s">
        <v>644</v>
      </c>
      <c r="H114" s="261">
        <v>23</v>
      </c>
      <c r="I114" s="32"/>
    </row>
    <row r="115" spans="1:38" s="254" customFormat="1" ht="19.5" hidden="1">
      <c r="A115" s="115" t="s">
        <v>667</v>
      </c>
      <c r="B115" s="144" t="s">
        <v>634</v>
      </c>
      <c r="C115" s="329" t="s">
        <v>676</v>
      </c>
      <c r="D115" s="330" t="s">
        <v>664</v>
      </c>
      <c r="E115" s="154" t="s">
        <v>723</v>
      </c>
      <c r="F115" s="155" t="s">
        <v>724</v>
      </c>
      <c r="G115" s="260" t="s">
        <v>666</v>
      </c>
      <c r="H115" s="261"/>
      <c r="I115" s="32"/>
    </row>
    <row r="116" spans="1:38" s="254" customFormat="1" ht="19.5" hidden="1">
      <c r="A116" s="140" t="s">
        <v>645</v>
      </c>
      <c r="B116" s="144" t="s">
        <v>634</v>
      </c>
      <c r="C116" s="329" t="s">
        <v>676</v>
      </c>
      <c r="D116" s="330" t="s">
        <v>664</v>
      </c>
      <c r="E116" s="154" t="s">
        <v>723</v>
      </c>
      <c r="F116" s="155" t="s">
        <v>724</v>
      </c>
      <c r="G116" s="260" t="s">
        <v>646</v>
      </c>
      <c r="H116" s="261"/>
      <c r="I116" s="32"/>
    </row>
    <row r="117" spans="1:38" s="255" customFormat="1" ht="19.5">
      <c r="A117" s="41" t="s">
        <v>727</v>
      </c>
      <c r="B117" s="42"/>
      <c r="C117" s="56"/>
      <c r="D117" s="256"/>
      <c r="E117" s="61" t="s">
        <v>723</v>
      </c>
      <c r="F117" s="62" t="s">
        <v>726</v>
      </c>
      <c r="G117" s="257"/>
      <c r="H117" s="258">
        <f>SUM(H118:H120)</f>
        <v>1</v>
      </c>
      <c r="I117" s="32"/>
      <c r="J117" s="254"/>
      <c r="K117" s="254"/>
      <c r="L117" s="254"/>
      <c r="M117" s="254"/>
      <c r="N117" s="254"/>
      <c r="O117" s="254"/>
      <c r="P117" s="254"/>
      <c r="Q117" s="254"/>
      <c r="R117" s="254"/>
      <c r="S117" s="254"/>
      <c r="T117" s="254"/>
      <c r="U117" s="254"/>
      <c r="V117" s="254"/>
      <c r="W117" s="254"/>
      <c r="X117" s="254"/>
      <c r="Y117" s="254"/>
      <c r="Z117" s="254"/>
      <c r="AA117" s="254"/>
      <c r="AB117" s="254"/>
      <c r="AC117" s="254"/>
      <c r="AD117" s="254"/>
      <c r="AE117" s="254"/>
      <c r="AF117" s="254"/>
      <c r="AG117" s="254"/>
      <c r="AH117" s="254"/>
      <c r="AI117" s="254"/>
      <c r="AJ117" s="254"/>
      <c r="AK117" s="254"/>
      <c r="AL117" s="254"/>
    </row>
    <row r="118" spans="1:38" s="254" customFormat="1" ht="19.5">
      <c r="A118" s="156" t="s">
        <v>643</v>
      </c>
      <c r="B118" s="144" t="s">
        <v>634</v>
      </c>
      <c r="C118" s="329" t="s">
        <v>676</v>
      </c>
      <c r="D118" s="330" t="s">
        <v>664</v>
      </c>
      <c r="E118" s="154" t="s">
        <v>723</v>
      </c>
      <c r="F118" s="155" t="s">
        <v>726</v>
      </c>
      <c r="G118" s="260" t="s">
        <v>644</v>
      </c>
      <c r="H118" s="261">
        <v>1</v>
      </c>
      <c r="I118" s="32"/>
    </row>
    <row r="119" spans="1:38" s="254" customFormat="1" ht="19.5" hidden="1">
      <c r="A119" s="115" t="s">
        <v>667</v>
      </c>
      <c r="B119" s="144" t="s">
        <v>634</v>
      </c>
      <c r="C119" s="329" t="s">
        <v>676</v>
      </c>
      <c r="D119" s="330" t="s">
        <v>664</v>
      </c>
      <c r="E119" s="154" t="s">
        <v>723</v>
      </c>
      <c r="F119" s="155" t="s">
        <v>726</v>
      </c>
      <c r="G119" s="260" t="s">
        <v>666</v>
      </c>
      <c r="H119" s="261"/>
      <c r="I119" s="32"/>
    </row>
    <row r="120" spans="1:38" s="254" customFormat="1" ht="19.5" hidden="1">
      <c r="A120" s="140" t="s">
        <v>645</v>
      </c>
      <c r="B120" s="144" t="s">
        <v>634</v>
      </c>
      <c r="C120" s="329" t="s">
        <v>676</v>
      </c>
      <c r="D120" s="330" t="s">
        <v>664</v>
      </c>
      <c r="E120" s="154" t="s">
        <v>723</v>
      </c>
      <c r="F120" s="155" t="s">
        <v>726</v>
      </c>
      <c r="G120" s="260" t="s">
        <v>646</v>
      </c>
      <c r="H120" s="261"/>
      <c r="I120" s="32"/>
    </row>
    <row r="121" spans="1:38" s="254" customFormat="1" ht="19.5" hidden="1">
      <c r="A121" s="205" t="s">
        <v>693</v>
      </c>
      <c r="B121" s="27" t="s">
        <v>634</v>
      </c>
      <c r="C121" s="27" t="s">
        <v>651</v>
      </c>
      <c r="D121" s="125"/>
      <c r="E121" s="214"/>
      <c r="F121" s="215"/>
      <c r="G121" s="345"/>
      <c r="H121" s="346">
        <f>+H122</f>
        <v>0</v>
      </c>
      <c r="I121" s="32"/>
    </row>
    <row r="122" spans="1:38" s="254" customFormat="1" ht="19.5" hidden="1">
      <c r="A122" s="204" t="s">
        <v>694</v>
      </c>
      <c r="B122" s="216" t="s">
        <v>634</v>
      </c>
      <c r="C122" s="29" t="s">
        <v>651</v>
      </c>
      <c r="D122" s="126" t="s">
        <v>651</v>
      </c>
      <c r="E122" s="217"/>
      <c r="F122" s="218"/>
      <c r="G122" s="347"/>
      <c r="H122" s="264">
        <f>+H123</f>
        <v>0</v>
      </c>
      <c r="I122" s="32"/>
    </row>
    <row r="123" spans="1:38" s="254" customFormat="1" ht="66" hidden="1" customHeight="1">
      <c r="A123" s="209" t="s">
        <v>696</v>
      </c>
      <c r="B123" s="117" t="s">
        <v>634</v>
      </c>
      <c r="C123" s="117" t="s">
        <v>651</v>
      </c>
      <c r="D123" s="279" t="s">
        <v>651</v>
      </c>
      <c r="E123" s="2" t="s">
        <v>728</v>
      </c>
      <c r="F123" s="3" t="s">
        <v>707</v>
      </c>
      <c r="G123" s="280"/>
      <c r="H123" s="321">
        <f>+H124</f>
        <v>0</v>
      </c>
      <c r="I123" s="32"/>
    </row>
    <row r="124" spans="1:38" s="254" customFormat="1" ht="75" hidden="1">
      <c r="A124" s="210" t="s">
        <v>697</v>
      </c>
      <c r="B124" s="109" t="s">
        <v>634</v>
      </c>
      <c r="C124" s="109" t="s">
        <v>651</v>
      </c>
      <c r="D124" s="282" t="s">
        <v>651</v>
      </c>
      <c r="E124" s="207" t="s">
        <v>695</v>
      </c>
      <c r="F124" s="5" t="s">
        <v>707</v>
      </c>
      <c r="G124" s="277"/>
      <c r="H124" s="323">
        <f>+H125</f>
        <v>0</v>
      </c>
      <c r="I124" s="32"/>
    </row>
    <row r="125" spans="1:38" s="254" customFormat="1" ht="19.5" hidden="1">
      <c r="A125" s="211" t="s">
        <v>730</v>
      </c>
      <c r="B125" s="45" t="s">
        <v>634</v>
      </c>
      <c r="C125" s="45" t="s">
        <v>651</v>
      </c>
      <c r="D125" s="348" t="s">
        <v>651</v>
      </c>
      <c r="E125" s="208" t="s">
        <v>695</v>
      </c>
      <c r="F125" s="44" t="s">
        <v>729</v>
      </c>
      <c r="G125" s="278"/>
      <c r="H125" s="309">
        <f>+H126</f>
        <v>0</v>
      </c>
      <c r="I125" s="32"/>
    </row>
    <row r="126" spans="1:38" s="254" customFormat="1" ht="19.5" hidden="1">
      <c r="A126" s="156" t="s">
        <v>643</v>
      </c>
      <c r="B126" s="16" t="s">
        <v>634</v>
      </c>
      <c r="C126" s="349" t="s">
        <v>651</v>
      </c>
      <c r="D126" s="350" t="s">
        <v>651</v>
      </c>
      <c r="E126" s="206" t="s">
        <v>695</v>
      </c>
      <c r="F126" s="7" t="s">
        <v>729</v>
      </c>
      <c r="G126" s="351" t="s">
        <v>644</v>
      </c>
      <c r="H126" s="314"/>
      <c r="I126" s="32"/>
    </row>
    <row r="127" spans="1:38" s="163" customFormat="1">
      <c r="A127" s="160" t="s">
        <v>682</v>
      </c>
      <c r="B127" s="315" t="s">
        <v>634</v>
      </c>
      <c r="C127" s="161" t="s">
        <v>683</v>
      </c>
      <c r="D127" s="161"/>
      <c r="E127" s="122"/>
      <c r="F127" s="123"/>
      <c r="G127" s="161"/>
      <c r="H127" s="162">
        <f>+H128</f>
        <v>532.4</v>
      </c>
      <c r="I127" s="112"/>
    </row>
    <row r="128" spans="1:38" s="163" customFormat="1">
      <c r="A128" s="57" t="s">
        <v>684</v>
      </c>
      <c r="B128" s="29" t="s">
        <v>634</v>
      </c>
      <c r="C128" s="240" t="s">
        <v>683</v>
      </c>
      <c r="D128" s="240" t="s">
        <v>635</v>
      </c>
      <c r="E128" s="137"/>
      <c r="F128" s="138"/>
      <c r="G128" s="240"/>
      <c r="H128" s="164">
        <f>+H129</f>
        <v>532.4</v>
      </c>
      <c r="I128" s="112"/>
    </row>
    <row r="129" spans="1:38" s="163" customFormat="1" ht="49.5" customHeight="1">
      <c r="A129" s="352" t="s">
        <v>315</v>
      </c>
      <c r="B129" s="15" t="s">
        <v>634</v>
      </c>
      <c r="C129" s="117" t="s">
        <v>683</v>
      </c>
      <c r="D129" s="117" t="s">
        <v>635</v>
      </c>
      <c r="E129" s="190" t="s">
        <v>706</v>
      </c>
      <c r="F129" s="191" t="s">
        <v>707</v>
      </c>
      <c r="G129" s="353"/>
      <c r="H129" s="193">
        <f>+H130</f>
        <v>532.4</v>
      </c>
      <c r="I129" s="112"/>
    </row>
    <row r="130" spans="1:38" s="163" customFormat="1" ht="88.5" customHeight="1">
      <c r="A130" s="69" t="s">
        <v>316</v>
      </c>
      <c r="B130" s="24" t="s">
        <v>634</v>
      </c>
      <c r="C130" s="109" t="s">
        <v>683</v>
      </c>
      <c r="D130" s="109" t="s">
        <v>635</v>
      </c>
      <c r="E130" s="168" t="s">
        <v>708</v>
      </c>
      <c r="F130" s="169" t="s">
        <v>707</v>
      </c>
      <c r="G130" s="109"/>
      <c r="H130" s="171">
        <f>H131+H135+H137</f>
        <v>532.4</v>
      </c>
      <c r="I130" s="112"/>
    </row>
    <row r="131" spans="1:38" s="163" customFormat="1" ht="32.25" customHeight="1">
      <c r="A131" s="113" t="s">
        <v>710</v>
      </c>
      <c r="B131" s="42" t="s">
        <v>634</v>
      </c>
      <c r="C131" s="45" t="s">
        <v>683</v>
      </c>
      <c r="D131" s="348" t="s">
        <v>635</v>
      </c>
      <c r="E131" s="316" t="s">
        <v>708</v>
      </c>
      <c r="F131" s="354" t="s">
        <v>709</v>
      </c>
      <c r="G131" s="278"/>
      <c r="H131" s="182">
        <f>SUM(H132:H134)</f>
        <v>532.4</v>
      </c>
      <c r="I131" s="112"/>
    </row>
    <row r="132" spans="1:38" s="163" customFormat="1" ht="42" customHeight="1">
      <c r="A132" s="158" t="s">
        <v>642</v>
      </c>
      <c r="B132" s="144" t="s">
        <v>634</v>
      </c>
      <c r="C132" s="16" t="s">
        <v>683</v>
      </c>
      <c r="D132" s="16" t="s">
        <v>635</v>
      </c>
      <c r="E132" s="317" t="s">
        <v>708</v>
      </c>
      <c r="F132" s="355" t="s">
        <v>709</v>
      </c>
      <c r="G132" s="16" t="s">
        <v>637</v>
      </c>
      <c r="H132" s="176">
        <v>417</v>
      </c>
      <c r="I132" s="112"/>
    </row>
    <row r="133" spans="1:38" s="163" customFormat="1" ht="21" customHeight="1">
      <c r="A133" s="115" t="s">
        <v>643</v>
      </c>
      <c r="B133" s="144" t="s">
        <v>634</v>
      </c>
      <c r="C133" s="16" t="s">
        <v>683</v>
      </c>
      <c r="D133" s="16" t="s">
        <v>635</v>
      </c>
      <c r="E133" s="317" t="s">
        <v>708</v>
      </c>
      <c r="F133" s="355" t="s">
        <v>709</v>
      </c>
      <c r="G133" s="16" t="s">
        <v>644</v>
      </c>
      <c r="H133" s="176">
        <v>102.4</v>
      </c>
      <c r="I133" s="112"/>
    </row>
    <row r="134" spans="1:38" s="163" customFormat="1">
      <c r="A134" s="115" t="s">
        <v>645</v>
      </c>
      <c r="B134" s="144" t="s">
        <v>634</v>
      </c>
      <c r="C134" s="16" t="s">
        <v>683</v>
      </c>
      <c r="D134" s="16" t="s">
        <v>635</v>
      </c>
      <c r="E134" s="317" t="s">
        <v>708</v>
      </c>
      <c r="F134" s="355" t="s">
        <v>709</v>
      </c>
      <c r="G134" s="16" t="s">
        <v>646</v>
      </c>
      <c r="H134" s="176">
        <v>13</v>
      </c>
      <c r="I134" s="112"/>
    </row>
    <row r="135" spans="1:38" s="255" customFormat="1" ht="37.5" hidden="1">
      <c r="A135" s="157" t="s">
        <v>712</v>
      </c>
      <c r="B135" s="42" t="s">
        <v>634</v>
      </c>
      <c r="C135" s="45" t="s">
        <v>683</v>
      </c>
      <c r="D135" s="348" t="s">
        <v>635</v>
      </c>
      <c r="E135" s="43" t="s">
        <v>708</v>
      </c>
      <c r="F135" s="44" t="s">
        <v>711</v>
      </c>
      <c r="G135" s="56"/>
      <c r="H135" s="258">
        <f>+H136</f>
        <v>0</v>
      </c>
      <c r="I135" s="32"/>
      <c r="J135" s="254"/>
      <c r="K135" s="254"/>
      <c r="L135" s="254"/>
      <c r="M135" s="254"/>
      <c r="N135" s="254"/>
      <c r="O135" s="254"/>
      <c r="P135" s="254"/>
      <c r="Q135" s="254"/>
      <c r="R135" s="254"/>
      <c r="S135" s="254"/>
      <c r="T135" s="254"/>
      <c r="U135" s="254"/>
      <c r="V135" s="254"/>
      <c r="W135" s="254"/>
      <c r="X135" s="254"/>
      <c r="Y135" s="254"/>
      <c r="Z135" s="254"/>
      <c r="AA135" s="254"/>
      <c r="AB135" s="254"/>
      <c r="AC135" s="254"/>
      <c r="AD135" s="254"/>
      <c r="AE135" s="254"/>
      <c r="AF135" s="254"/>
      <c r="AG135" s="254"/>
      <c r="AH135" s="254"/>
      <c r="AI135" s="254"/>
      <c r="AJ135" s="254"/>
      <c r="AK135" s="254"/>
      <c r="AL135" s="254"/>
    </row>
    <row r="136" spans="1:38" s="255" customFormat="1" ht="19.5" hidden="1">
      <c r="A136" s="115" t="s">
        <v>643</v>
      </c>
      <c r="B136" s="144" t="s">
        <v>634</v>
      </c>
      <c r="C136" s="16" t="s">
        <v>683</v>
      </c>
      <c r="D136" s="16" t="s">
        <v>635</v>
      </c>
      <c r="E136" s="317" t="s">
        <v>708</v>
      </c>
      <c r="F136" s="7" t="s">
        <v>711</v>
      </c>
      <c r="G136" s="16" t="s">
        <v>644</v>
      </c>
      <c r="H136" s="176"/>
      <c r="I136" s="32"/>
      <c r="J136" s="254"/>
      <c r="K136" s="254"/>
      <c r="L136" s="254"/>
      <c r="M136" s="254"/>
      <c r="N136" s="254"/>
      <c r="O136" s="254"/>
      <c r="P136" s="254"/>
      <c r="Q136" s="254"/>
      <c r="R136" s="254"/>
      <c r="S136" s="254"/>
      <c r="T136" s="254"/>
      <c r="U136" s="254"/>
      <c r="V136" s="254"/>
      <c r="W136" s="254"/>
      <c r="X136" s="254"/>
      <c r="Y136" s="254"/>
      <c r="Z136" s="254"/>
      <c r="AA136" s="254"/>
      <c r="AB136" s="254"/>
      <c r="AC136" s="254"/>
      <c r="AD136" s="254"/>
      <c r="AE136" s="254"/>
      <c r="AF136" s="254"/>
      <c r="AG136" s="254"/>
      <c r="AH136" s="254"/>
      <c r="AI136" s="254"/>
      <c r="AJ136" s="254"/>
      <c r="AK136" s="254"/>
      <c r="AL136" s="254"/>
    </row>
    <row r="137" spans="1:38" s="255" customFormat="1" ht="37.5" hidden="1">
      <c r="A137" s="157" t="s">
        <v>714</v>
      </c>
      <c r="B137" s="42" t="s">
        <v>634</v>
      </c>
      <c r="C137" s="45" t="s">
        <v>683</v>
      </c>
      <c r="D137" s="348" t="s">
        <v>635</v>
      </c>
      <c r="E137" s="43" t="s">
        <v>708</v>
      </c>
      <c r="F137" s="44" t="s">
        <v>713</v>
      </c>
      <c r="G137" s="56"/>
      <c r="H137" s="258">
        <f>+H138</f>
        <v>0</v>
      </c>
      <c r="I137" s="32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4"/>
      <c r="AB137" s="254"/>
      <c r="AC137" s="254"/>
      <c r="AD137" s="254"/>
      <c r="AE137" s="254"/>
      <c r="AF137" s="254"/>
      <c r="AG137" s="254"/>
      <c r="AH137" s="254"/>
      <c r="AI137" s="254"/>
      <c r="AJ137" s="254"/>
      <c r="AK137" s="254"/>
      <c r="AL137" s="254"/>
    </row>
    <row r="138" spans="1:38" s="255" customFormat="1" ht="19.5" hidden="1">
      <c r="A138" s="115" t="s">
        <v>643</v>
      </c>
      <c r="B138" s="144" t="s">
        <v>634</v>
      </c>
      <c r="C138" s="16" t="s">
        <v>683</v>
      </c>
      <c r="D138" s="16" t="s">
        <v>635</v>
      </c>
      <c r="E138" s="317" t="s">
        <v>708</v>
      </c>
      <c r="F138" s="7" t="s">
        <v>713</v>
      </c>
      <c r="G138" s="16" t="s">
        <v>644</v>
      </c>
      <c r="H138" s="176"/>
      <c r="I138" s="32"/>
      <c r="J138" s="254"/>
      <c r="K138" s="254"/>
      <c r="L138" s="254"/>
      <c r="M138" s="254"/>
      <c r="N138" s="254"/>
      <c r="O138" s="254"/>
      <c r="P138" s="254"/>
      <c r="Q138" s="254"/>
      <c r="R138" s="254"/>
      <c r="S138" s="254"/>
      <c r="T138" s="254"/>
      <c r="U138" s="254"/>
      <c r="V138" s="254"/>
      <c r="W138" s="254"/>
      <c r="X138" s="254"/>
      <c r="Y138" s="254"/>
      <c r="Z138" s="254"/>
      <c r="AA138" s="254"/>
      <c r="AB138" s="254"/>
      <c r="AC138" s="254"/>
      <c r="AD138" s="254"/>
      <c r="AE138" s="254"/>
      <c r="AF138" s="254"/>
      <c r="AG138" s="254"/>
      <c r="AH138" s="254"/>
      <c r="AI138" s="254"/>
      <c r="AJ138" s="254"/>
      <c r="AK138" s="254"/>
      <c r="AL138" s="254"/>
    </row>
    <row r="139" spans="1:38" s="163" customFormat="1">
      <c r="A139" s="160" t="s">
        <v>685</v>
      </c>
      <c r="B139" s="315" t="s">
        <v>634</v>
      </c>
      <c r="C139" s="159">
        <v>10</v>
      </c>
      <c r="D139" s="159"/>
      <c r="E139" s="122"/>
      <c r="F139" s="123"/>
      <c r="G139" s="161"/>
      <c r="H139" s="162">
        <f>+H140+G145</f>
        <v>1.5</v>
      </c>
      <c r="I139" s="112"/>
    </row>
    <row r="140" spans="1:38" s="163" customFormat="1">
      <c r="A140" s="57" t="s">
        <v>686</v>
      </c>
      <c r="B140" s="29" t="s">
        <v>634</v>
      </c>
      <c r="C140" s="141">
        <v>10</v>
      </c>
      <c r="D140" s="100" t="s">
        <v>635</v>
      </c>
      <c r="E140" s="137"/>
      <c r="F140" s="138"/>
      <c r="G140" s="100"/>
      <c r="H140" s="164">
        <f>H141</f>
        <v>1.5</v>
      </c>
      <c r="I140" s="112"/>
    </row>
    <row r="141" spans="1:38" s="163" customFormat="1" ht="54" customHeight="1">
      <c r="A141" s="187" t="s">
        <v>317</v>
      </c>
      <c r="B141" s="15" t="s">
        <v>634</v>
      </c>
      <c r="C141" s="188">
        <v>10</v>
      </c>
      <c r="D141" s="189" t="s">
        <v>635</v>
      </c>
      <c r="E141" s="190" t="s">
        <v>717</v>
      </c>
      <c r="F141" s="191" t="s">
        <v>707</v>
      </c>
      <c r="G141" s="192"/>
      <c r="H141" s="193">
        <f>H142</f>
        <v>1.5</v>
      </c>
      <c r="I141" s="112"/>
    </row>
    <row r="142" spans="1:38" s="163" customFormat="1" ht="68.25" customHeight="1">
      <c r="A142" s="166" t="s">
        <v>321</v>
      </c>
      <c r="B142" s="24" t="s">
        <v>634</v>
      </c>
      <c r="C142" s="81">
        <v>10</v>
      </c>
      <c r="D142" s="167" t="s">
        <v>635</v>
      </c>
      <c r="E142" s="168" t="s">
        <v>718</v>
      </c>
      <c r="F142" s="169" t="s">
        <v>707</v>
      </c>
      <c r="G142" s="170"/>
      <c r="H142" s="171">
        <f>H143</f>
        <v>1.5</v>
      </c>
      <c r="I142" s="112"/>
    </row>
    <row r="143" spans="1:38" s="163" customFormat="1" ht="20.25" customHeight="1">
      <c r="A143" s="120" t="s">
        <v>687</v>
      </c>
      <c r="B143" s="42" t="s">
        <v>634</v>
      </c>
      <c r="C143" s="177">
        <v>10</v>
      </c>
      <c r="D143" s="178" t="s">
        <v>635</v>
      </c>
      <c r="E143" s="179" t="s">
        <v>718</v>
      </c>
      <c r="F143" s="180" t="s">
        <v>719</v>
      </c>
      <c r="G143" s="181"/>
      <c r="H143" s="182">
        <f>H144</f>
        <v>1.5</v>
      </c>
      <c r="I143" s="112"/>
    </row>
    <row r="144" spans="1:38" s="163" customFormat="1" ht="20.25" customHeight="1">
      <c r="A144" s="140" t="s">
        <v>688</v>
      </c>
      <c r="B144" s="144" t="s">
        <v>634</v>
      </c>
      <c r="C144" s="83">
        <v>10</v>
      </c>
      <c r="D144" s="172" t="s">
        <v>635</v>
      </c>
      <c r="E144" s="173" t="s">
        <v>718</v>
      </c>
      <c r="F144" s="174" t="s">
        <v>719</v>
      </c>
      <c r="G144" s="175" t="s">
        <v>689</v>
      </c>
      <c r="H144" s="176">
        <v>1.5</v>
      </c>
      <c r="I144" s="112"/>
    </row>
    <row r="145" spans="1:38" s="255" customFormat="1" ht="19.5" hidden="1">
      <c r="A145" s="184" t="s">
        <v>690</v>
      </c>
      <c r="B145" s="29" t="s">
        <v>634</v>
      </c>
      <c r="C145" s="183">
        <v>10</v>
      </c>
      <c r="D145" s="185" t="s">
        <v>664</v>
      </c>
      <c r="E145" s="195"/>
      <c r="F145" s="196"/>
      <c r="G145" s="356"/>
      <c r="H145" s="164">
        <f>H146</f>
        <v>0</v>
      </c>
      <c r="I145" s="32"/>
      <c r="J145" s="254"/>
      <c r="K145" s="254"/>
      <c r="L145" s="254"/>
      <c r="M145" s="254"/>
      <c r="N145" s="254"/>
      <c r="O145" s="254"/>
      <c r="P145" s="254"/>
      <c r="Q145" s="254"/>
      <c r="R145" s="254"/>
      <c r="S145" s="254"/>
      <c r="T145" s="254"/>
      <c r="U145" s="254"/>
      <c r="V145" s="254"/>
      <c r="W145" s="254"/>
      <c r="X145" s="254"/>
      <c r="Y145" s="254"/>
      <c r="Z145" s="254"/>
      <c r="AA145" s="254"/>
      <c r="AB145" s="254"/>
      <c r="AC145" s="254"/>
      <c r="AD145" s="254"/>
      <c r="AE145" s="254"/>
      <c r="AF145" s="254"/>
      <c r="AG145" s="254"/>
      <c r="AH145" s="254"/>
      <c r="AI145" s="254"/>
      <c r="AJ145" s="254"/>
      <c r="AK145" s="254"/>
      <c r="AL145" s="254"/>
    </row>
    <row r="146" spans="1:38" s="255" customFormat="1" ht="56.25" hidden="1">
      <c r="A146" s="198" t="s">
        <v>317</v>
      </c>
      <c r="B146" s="15" t="s">
        <v>634</v>
      </c>
      <c r="C146" s="194">
        <v>10</v>
      </c>
      <c r="D146" s="194" t="s">
        <v>664</v>
      </c>
      <c r="E146" s="190" t="s">
        <v>717</v>
      </c>
      <c r="F146" s="191" t="s">
        <v>707</v>
      </c>
      <c r="G146" s="245"/>
      <c r="H146" s="193">
        <f>H147</f>
        <v>0</v>
      </c>
      <c r="I146" s="32"/>
      <c r="J146" s="254"/>
      <c r="K146" s="254"/>
      <c r="L146" s="254"/>
      <c r="M146" s="254"/>
      <c r="N146" s="254"/>
      <c r="O146" s="254"/>
      <c r="P146" s="254"/>
      <c r="Q146" s="254"/>
      <c r="R146" s="254"/>
      <c r="S146" s="254"/>
      <c r="T146" s="254"/>
      <c r="U146" s="254"/>
      <c r="V146" s="254"/>
      <c r="W146" s="254"/>
      <c r="X146" s="254"/>
      <c r="Y146" s="254"/>
      <c r="Z146" s="254"/>
      <c r="AA146" s="254"/>
      <c r="AB146" s="254"/>
      <c r="AC146" s="254"/>
      <c r="AD146" s="254"/>
      <c r="AE146" s="254"/>
      <c r="AF146" s="254"/>
      <c r="AG146" s="254"/>
      <c r="AH146" s="254"/>
      <c r="AI146" s="254"/>
      <c r="AJ146" s="254"/>
      <c r="AK146" s="254"/>
      <c r="AL146" s="254"/>
    </row>
    <row r="147" spans="1:38" s="228" customFormat="1" ht="69" hidden="1" customHeight="1">
      <c r="A147" s="199" t="s">
        <v>322</v>
      </c>
      <c r="B147" s="24" t="s">
        <v>634</v>
      </c>
      <c r="C147" s="197" t="s">
        <v>691</v>
      </c>
      <c r="D147" s="186" t="s">
        <v>664</v>
      </c>
      <c r="E147" s="168" t="s">
        <v>718</v>
      </c>
      <c r="F147" s="169" t="s">
        <v>707</v>
      </c>
      <c r="G147" s="357"/>
      <c r="H147" s="171">
        <f>H148</f>
        <v>0</v>
      </c>
      <c r="I147" s="219"/>
      <c r="J147" s="227"/>
      <c r="K147" s="227"/>
      <c r="L147" s="227"/>
      <c r="M147" s="227"/>
      <c r="N147" s="227"/>
      <c r="O147" s="227"/>
      <c r="P147" s="227"/>
      <c r="Q147" s="227"/>
      <c r="R147" s="227"/>
      <c r="S147" s="227"/>
      <c r="T147" s="227"/>
      <c r="U147" s="227"/>
      <c r="V147" s="227"/>
      <c r="W147" s="227"/>
      <c r="X147" s="227"/>
      <c r="Y147" s="227"/>
      <c r="Z147" s="227"/>
      <c r="AA147" s="227"/>
      <c r="AB147" s="227"/>
      <c r="AC147" s="227"/>
      <c r="AD147" s="227"/>
      <c r="AE147" s="227"/>
      <c r="AF147" s="227"/>
      <c r="AG147" s="227"/>
      <c r="AH147" s="227"/>
      <c r="AI147" s="227"/>
      <c r="AJ147" s="227"/>
      <c r="AK147" s="227"/>
      <c r="AL147" s="227"/>
    </row>
    <row r="148" spans="1:38" s="228" customFormat="1" hidden="1">
      <c r="A148" s="200" t="s">
        <v>692</v>
      </c>
      <c r="B148" s="42" t="s">
        <v>634</v>
      </c>
      <c r="C148" s="201" t="s">
        <v>691</v>
      </c>
      <c r="D148" s="202" t="s">
        <v>664</v>
      </c>
      <c r="E148" s="179" t="s">
        <v>718</v>
      </c>
      <c r="F148" s="180" t="s">
        <v>736</v>
      </c>
      <c r="G148" s="358"/>
      <c r="H148" s="182">
        <f>H149</f>
        <v>0</v>
      </c>
      <c r="I148" s="219"/>
      <c r="J148" s="227"/>
      <c r="K148" s="227"/>
      <c r="L148" s="227"/>
      <c r="M148" s="227"/>
      <c r="N148" s="227"/>
      <c r="O148" s="227"/>
      <c r="P148" s="227"/>
      <c r="Q148" s="227"/>
      <c r="R148" s="227"/>
      <c r="S148" s="227"/>
      <c r="T148" s="227"/>
      <c r="U148" s="227"/>
      <c r="V148" s="227"/>
      <c r="W148" s="227"/>
      <c r="X148" s="227"/>
      <c r="Y148" s="227"/>
      <c r="Z148" s="227"/>
      <c r="AA148" s="227"/>
      <c r="AB148" s="227"/>
      <c r="AC148" s="227"/>
      <c r="AD148" s="227"/>
      <c r="AE148" s="227"/>
      <c r="AF148" s="227"/>
      <c r="AG148" s="227"/>
      <c r="AH148" s="227"/>
      <c r="AI148" s="227"/>
      <c r="AJ148" s="227"/>
      <c r="AK148" s="227"/>
      <c r="AL148" s="227"/>
    </row>
    <row r="149" spans="1:38" s="228" customFormat="1" hidden="1">
      <c r="A149" s="140" t="s">
        <v>688</v>
      </c>
      <c r="B149" s="144" t="s">
        <v>634</v>
      </c>
      <c r="C149" s="203" t="s">
        <v>691</v>
      </c>
      <c r="D149" s="203" t="s">
        <v>664</v>
      </c>
      <c r="E149" s="173" t="s">
        <v>718</v>
      </c>
      <c r="F149" s="174" t="s">
        <v>736</v>
      </c>
      <c r="G149" s="21" t="s">
        <v>689</v>
      </c>
      <c r="H149" s="176"/>
      <c r="I149" s="219"/>
      <c r="J149" s="227"/>
      <c r="K149" s="227"/>
      <c r="L149" s="227"/>
      <c r="M149" s="227"/>
      <c r="N149" s="227"/>
      <c r="O149" s="227"/>
      <c r="P149" s="227"/>
      <c r="Q149" s="227"/>
      <c r="R149" s="227"/>
      <c r="S149" s="227"/>
      <c r="T149" s="227"/>
      <c r="U149" s="227"/>
      <c r="V149" s="227"/>
      <c r="W149" s="227"/>
      <c r="X149" s="227"/>
      <c r="Y149" s="227"/>
      <c r="Z149" s="227"/>
      <c r="AA149" s="227"/>
      <c r="AB149" s="227"/>
      <c r="AC149" s="227"/>
      <c r="AD149" s="227"/>
      <c r="AE149" s="227"/>
      <c r="AF149" s="227"/>
      <c r="AG149" s="227"/>
      <c r="AH149" s="227"/>
      <c r="AI149" s="227"/>
      <c r="AJ149" s="227"/>
      <c r="AK149" s="227"/>
      <c r="AL149" s="227"/>
    </row>
    <row r="150" spans="1:38" s="228" customFormat="1">
      <c r="A150" s="124" t="s">
        <v>698</v>
      </c>
      <c r="B150" s="27" t="s">
        <v>634</v>
      </c>
      <c r="C150" s="212">
        <v>11</v>
      </c>
      <c r="D150" s="125"/>
      <c r="E150" s="359"/>
      <c r="F150" s="360"/>
      <c r="G150" s="345"/>
      <c r="H150" s="346">
        <f>+H151</f>
        <v>2.5</v>
      </c>
      <c r="I150" s="219"/>
      <c r="J150" s="227"/>
      <c r="K150" s="227"/>
      <c r="L150" s="227"/>
      <c r="M150" s="227"/>
      <c r="N150" s="227"/>
      <c r="O150" s="227"/>
      <c r="P150" s="227"/>
      <c r="Q150" s="227"/>
      <c r="R150" s="227"/>
      <c r="S150" s="227"/>
      <c r="T150" s="227"/>
      <c r="U150" s="227"/>
      <c r="V150" s="227"/>
      <c r="W150" s="227"/>
      <c r="X150" s="227"/>
      <c r="Y150" s="227"/>
      <c r="Z150" s="227"/>
      <c r="AA150" s="227"/>
      <c r="AB150" s="227"/>
      <c r="AC150" s="227"/>
      <c r="AD150" s="227"/>
      <c r="AE150" s="227"/>
      <c r="AF150" s="227"/>
      <c r="AG150" s="227"/>
      <c r="AH150" s="227"/>
      <c r="AI150" s="227"/>
      <c r="AJ150" s="227"/>
      <c r="AK150" s="227"/>
      <c r="AL150" s="227"/>
    </row>
    <row r="151" spans="1:38" s="228" customFormat="1">
      <c r="A151" s="58" t="s">
        <v>699</v>
      </c>
      <c r="B151" s="216" t="s">
        <v>634</v>
      </c>
      <c r="C151" s="65">
        <v>11</v>
      </c>
      <c r="D151" s="126" t="s">
        <v>636</v>
      </c>
      <c r="E151" s="127"/>
      <c r="F151" s="128"/>
      <c r="G151" s="347"/>
      <c r="H151" s="264">
        <f>+H152</f>
        <v>2.5</v>
      </c>
      <c r="I151" s="219"/>
      <c r="J151" s="227"/>
      <c r="K151" s="227"/>
      <c r="L151" s="227"/>
      <c r="M151" s="227"/>
      <c r="N151" s="227"/>
      <c r="O151" s="227"/>
      <c r="P151" s="227"/>
      <c r="Q151" s="227"/>
      <c r="R151" s="227"/>
      <c r="S151" s="227"/>
      <c r="T151" s="227"/>
      <c r="U151" s="227"/>
      <c r="V151" s="227"/>
      <c r="W151" s="227"/>
      <c r="X151" s="227"/>
      <c r="Y151" s="227"/>
      <c r="Z151" s="227"/>
      <c r="AA151" s="227"/>
      <c r="AB151" s="227"/>
      <c r="AC151" s="227"/>
      <c r="AD151" s="227"/>
      <c r="AE151" s="227"/>
      <c r="AF151" s="227"/>
      <c r="AG151" s="227"/>
      <c r="AH151" s="227"/>
      <c r="AI151" s="227"/>
      <c r="AJ151" s="227"/>
      <c r="AK151" s="227"/>
      <c r="AL151" s="227"/>
    </row>
    <row r="152" spans="1:38" s="362" customFormat="1" ht="51" customHeight="1">
      <c r="A152" s="440" t="s">
        <v>140</v>
      </c>
      <c r="B152" s="117" t="s">
        <v>634</v>
      </c>
      <c r="C152" s="117" t="s">
        <v>700</v>
      </c>
      <c r="D152" s="279" t="s">
        <v>636</v>
      </c>
      <c r="E152" s="213" t="s">
        <v>728</v>
      </c>
      <c r="F152" s="3" t="s">
        <v>707</v>
      </c>
      <c r="G152" s="280"/>
      <c r="H152" s="321">
        <f>+H153</f>
        <v>2.5</v>
      </c>
      <c r="I152" s="371"/>
      <c r="J152" s="361"/>
      <c r="K152" s="361"/>
      <c r="L152" s="361"/>
      <c r="M152" s="361"/>
      <c r="N152" s="361"/>
      <c r="O152" s="361"/>
      <c r="P152" s="361"/>
      <c r="Q152" s="361"/>
      <c r="R152" s="361"/>
      <c r="S152" s="361"/>
      <c r="T152" s="361"/>
      <c r="U152" s="361"/>
      <c r="V152" s="361"/>
      <c r="W152" s="361"/>
      <c r="X152" s="361"/>
      <c r="Y152" s="361"/>
      <c r="Z152" s="361"/>
      <c r="AA152" s="361"/>
      <c r="AB152" s="361"/>
      <c r="AC152" s="361"/>
      <c r="AD152" s="361"/>
      <c r="AE152" s="361"/>
      <c r="AF152" s="361"/>
      <c r="AG152" s="361"/>
      <c r="AH152" s="361"/>
      <c r="AI152" s="361"/>
      <c r="AJ152" s="361"/>
      <c r="AK152" s="361"/>
      <c r="AL152" s="361"/>
    </row>
    <row r="153" spans="1:38" s="228" customFormat="1" ht="64.5" customHeight="1">
      <c r="A153" s="441" t="s">
        <v>138</v>
      </c>
      <c r="B153" s="109" t="s">
        <v>634</v>
      </c>
      <c r="C153" s="109" t="s">
        <v>700</v>
      </c>
      <c r="D153" s="282" t="s">
        <v>636</v>
      </c>
      <c r="E153" s="207" t="s">
        <v>701</v>
      </c>
      <c r="F153" s="5" t="s">
        <v>707</v>
      </c>
      <c r="G153" s="277"/>
      <c r="H153" s="323">
        <f>+H154+H156</f>
        <v>2.5</v>
      </c>
      <c r="I153" s="219"/>
      <c r="J153" s="227"/>
      <c r="K153" s="227"/>
      <c r="L153" s="227"/>
      <c r="M153" s="227"/>
      <c r="N153" s="227"/>
      <c r="O153" s="227"/>
      <c r="P153" s="227"/>
      <c r="Q153" s="227"/>
      <c r="R153" s="227"/>
      <c r="S153" s="227"/>
      <c r="T153" s="227"/>
      <c r="U153" s="227"/>
      <c r="V153" s="227"/>
      <c r="W153" s="227"/>
      <c r="X153" s="227"/>
      <c r="Y153" s="227"/>
      <c r="Z153" s="227"/>
      <c r="AA153" s="227"/>
      <c r="AB153" s="227"/>
      <c r="AC153" s="227"/>
      <c r="AD153" s="227"/>
      <c r="AE153" s="227"/>
      <c r="AF153" s="227"/>
      <c r="AG153" s="227"/>
      <c r="AH153" s="227"/>
      <c r="AI153" s="227"/>
      <c r="AJ153" s="227"/>
      <c r="AK153" s="227"/>
      <c r="AL153" s="227"/>
    </row>
    <row r="154" spans="1:38" s="228" customFormat="1" ht="56.25">
      <c r="A154" s="113" t="s">
        <v>324</v>
      </c>
      <c r="B154" s="45" t="s">
        <v>634</v>
      </c>
      <c r="C154" s="45" t="s">
        <v>700</v>
      </c>
      <c r="D154" s="348" t="s">
        <v>636</v>
      </c>
      <c r="E154" s="208" t="s">
        <v>701</v>
      </c>
      <c r="F154" s="44" t="s">
        <v>731</v>
      </c>
      <c r="G154" s="278"/>
      <c r="H154" s="309">
        <f>+H155</f>
        <v>1</v>
      </c>
      <c r="I154" s="219"/>
      <c r="J154" s="227"/>
      <c r="K154" s="227"/>
      <c r="L154" s="227"/>
      <c r="M154" s="227"/>
      <c r="N154" s="227"/>
      <c r="O154" s="227"/>
      <c r="P154" s="227"/>
      <c r="Q154" s="227"/>
      <c r="R154" s="227"/>
      <c r="S154" s="227"/>
      <c r="T154" s="227"/>
      <c r="U154" s="227"/>
      <c r="V154" s="227"/>
      <c r="W154" s="227"/>
      <c r="X154" s="227"/>
      <c r="Y154" s="227"/>
      <c r="Z154" s="227"/>
      <c r="AA154" s="227"/>
      <c r="AB154" s="227"/>
      <c r="AC154" s="227"/>
      <c r="AD154" s="227"/>
      <c r="AE154" s="227"/>
      <c r="AF154" s="227"/>
      <c r="AG154" s="227"/>
      <c r="AH154" s="227"/>
      <c r="AI154" s="227"/>
      <c r="AJ154" s="227"/>
      <c r="AK154" s="227"/>
      <c r="AL154" s="227"/>
    </row>
    <row r="155" spans="1:38" s="228" customFormat="1">
      <c r="A155" s="115" t="s">
        <v>643</v>
      </c>
      <c r="B155" s="16" t="s">
        <v>634</v>
      </c>
      <c r="C155" s="86" t="s">
        <v>700</v>
      </c>
      <c r="D155" s="363" t="s">
        <v>636</v>
      </c>
      <c r="E155" s="206" t="s">
        <v>701</v>
      </c>
      <c r="F155" s="7" t="s">
        <v>731</v>
      </c>
      <c r="G155" s="364" t="s">
        <v>644</v>
      </c>
      <c r="H155" s="314">
        <v>1</v>
      </c>
      <c r="I155" s="219"/>
      <c r="J155" s="227"/>
      <c r="K155" s="227"/>
      <c r="L155" s="227"/>
      <c r="M155" s="227"/>
      <c r="N155" s="227"/>
      <c r="O155" s="227"/>
      <c r="P155" s="227"/>
      <c r="Q155" s="227"/>
      <c r="R155" s="227"/>
      <c r="S155" s="227"/>
      <c r="T155" s="227"/>
      <c r="U155" s="227"/>
      <c r="V155" s="227"/>
      <c r="W155" s="227"/>
      <c r="X155" s="227"/>
      <c r="Y155" s="227"/>
      <c r="Z155" s="227"/>
      <c r="AA155" s="227"/>
      <c r="AB155" s="227"/>
      <c r="AC155" s="227"/>
      <c r="AD155" s="227"/>
      <c r="AE155" s="227"/>
      <c r="AF155" s="227"/>
      <c r="AG155" s="227"/>
      <c r="AH155" s="227"/>
      <c r="AI155" s="227"/>
      <c r="AJ155" s="227"/>
      <c r="AK155" s="227"/>
      <c r="AL155" s="227"/>
    </row>
    <row r="156" spans="1:38" s="228" customFormat="1" ht="37.5">
      <c r="A156" s="113" t="s">
        <v>323</v>
      </c>
      <c r="B156" s="45" t="s">
        <v>634</v>
      </c>
      <c r="C156" s="45" t="s">
        <v>700</v>
      </c>
      <c r="D156" s="348" t="s">
        <v>636</v>
      </c>
      <c r="E156" s="208" t="s">
        <v>701</v>
      </c>
      <c r="F156" s="44" t="s">
        <v>732</v>
      </c>
      <c r="G156" s="278"/>
      <c r="H156" s="309">
        <f>+H157</f>
        <v>1.5</v>
      </c>
      <c r="I156" s="219"/>
      <c r="J156" s="227"/>
      <c r="K156" s="227"/>
      <c r="L156" s="227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27"/>
      <c r="AH156" s="227"/>
      <c r="AI156" s="227"/>
      <c r="AJ156" s="227"/>
      <c r="AK156" s="227"/>
      <c r="AL156" s="227"/>
    </row>
    <row r="157" spans="1:38" s="228" customFormat="1">
      <c r="A157" s="293" t="s">
        <v>643</v>
      </c>
      <c r="B157" s="16" t="s">
        <v>634</v>
      </c>
      <c r="C157" s="86" t="s">
        <v>700</v>
      </c>
      <c r="D157" s="86" t="s">
        <v>636</v>
      </c>
      <c r="E157" s="206" t="s">
        <v>701</v>
      </c>
      <c r="F157" s="7" t="s">
        <v>732</v>
      </c>
      <c r="G157" s="364" t="s">
        <v>644</v>
      </c>
      <c r="H157" s="314">
        <v>1.5</v>
      </c>
      <c r="I157" s="219"/>
      <c r="J157" s="227"/>
      <c r="K157" s="227"/>
      <c r="L157" s="227"/>
      <c r="M157" s="227"/>
      <c r="N157" s="227"/>
      <c r="O157" s="227"/>
      <c r="P157" s="227"/>
      <c r="Q157" s="227"/>
      <c r="R157" s="227"/>
      <c r="S157" s="227"/>
      <c r="T157" s="227"/>
      <c r="U157" s="227"/>
      <c r="V157" s="227"/>
      <c r="W157" s="227"/>
      <c r="X157" s="227"/>
      <c r="Y157" s="227"/>
      <c r="Z157" s="227"/>
      <c r="AA157" s="227"/>
      <c r="AB157" s="227"/>
      <c r="AC157" s="227"/>
      <c r="AD157" s="227"/>
      <c r="AE157" s="227"/>
      <c r="AF157" s="227"/>
      <c r="AG157" s="227"/>
      <c r="AH157" s="227"/>
      <c r="AI157" s="227"/>
      <c r="AJ157" s="227"/>
      <c r="AK157" s="227"/>
      <c r="AL157" s="227"/>
    </row>
    <row r="158" spans="1:38" s="228" customFormat="1">
      <c r="A158" s="12"/>
      <c r="B158" s="17"/>
      <c r="C158" s="17"/>
      <c r="D158" s="365"/>
      <c r="E158" s="366"/>
      <c r="F158" s="367"/>
      <c r="G158" s="17"/>
      <c r="H158" s="368"/>
      <c r="I158" s="219"/>
      <c r="J158" s="227"/>
      <c r="K158" s="227"/>
      <c r="L158" s="227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  <c r="W158" s="227"/>
      <c r="X158" s="227"/>
      <c r="Y158" s="227"/>
      <c r="Z158" s="227"/>
      <c r="AA158" s="227"/>
      <c r="AB158" s="227"/>
      <c r="AC158" s="227"/>
      <c r="AD158" s="227"/>
      <c r="AE158" s="227"/>
      <c r="AF158" s="227"/>
      <c r="AG158" s="227"/>
      <c r="AH158" s="227"/>
      <c r="AI158" s="227"/>
      <c r="AJ158" s="227"/>
      <c r="AK158" s="227"/>
      <c r="AL158" s="227"/>
    </row>
    <row r="159" spans="1:38" s="228" customFormat="1">
      <c r="A159" s="12"/>
      <c r="B159" s="17"/>
      <c r="C159" s="17"/>
      <c r="D159" s="365"/>
      <c r="E159" s="366"/>
      <c r="F159" s="367"/>
      <c r="G159" s="17"/>
      <c r="H159" s="368"/>
      <c r="I159" s="219"/>
      <c r="J159" s="227"/>
      <c r="K159" s="227"/>
      <c r="L159" s="227"/>
      <c r="M159" s="227"/>
      <c r="N159" s="227"/>
      <c r="O159" s="227"/>
      <c r="P159" s="227"/>
      <c r="Q159" s="227"/>
      <c r="R159" s="227"/>
      <c r="S159" s="227"/>
      <c r="T159" s="227"/>
      <c r="U159" s="227"/>
      <c r="V159" s="227"/>
      <c r="W159" s="227"/>
      <c r="X159" s="227"/>
      <c r="Y159" s="227"/>
      <c r="Z159" s="227"/>
      <c r="AA159" s="227"/>
      <c r="AB159" s="227"/>
      <c r="AC159" s="227"/>
      <c r="AD159" s="227"/>
      <c r="AE159" s="227"/>
      <c r="AF159" s="227"/>
      <c r="AG159" s="227"/>
      <c r="AH159" s="227"/>
      <c r="AI159" s="227"/>
      <c r="AJ159" s="227"/>
      <c r="AK159" s="227"/>
      <c r="AL159" s="227"/>
    </row>
    <row r="160" spans="1:38" s="228" customFormat="1">
      <c r="A160" s="12"/>
      <c r="B160" s="17"/>
      <c r="C160" s="17"/>
      <c r="D160" s="365"/>
      <c r="E160" s="366"/>
      <c r="F160" s="367"/>
      <c r="G160" s="17"/>
      <c r="H160" s="368"/>
      <c r="I160" s="219"/>
      <c r="J160" s="227"/>
      <c r="K160" s="227"/>
      <c r="L160" s="227"/>
      <c r="M160" s="227"/>
      <c r="N160" s="227"/>
      <c r="O160" s="227"/>
      <c r="P160" s="227"/>
      <c r="Q160" s="227"/>
      <c r="R160" s="227"/>
      <c r="S160" s="227"/>
      <c r="T160" s="227"/>
      <c r="U160" s="227"/>
      <c r="V160" s="227"/>
      <c r="W160" s="227"/>
      <c r="X160" s="227"/>
      <c r="Y160" s="227"/>
      <c r="Z160" s="227"/>
      <c r="AA160" s="227"/>
      <c r="AB160" s="227"/>
      <c r="AC160" s="227"/>
      <c r="AD160" s="227"/>
      <c r="AE160" s="227"/>
      <c r="AF160" s="227"/>
      <c r="AG160" s="227"/>
      <c r="AH160" s="227"/>
      <c r="AI160" s="227"/>
      <c r="AJ160" s="227"/>
      <c r="AK160" s="227"/>
      <c r="AL160" s="227"/>
    </row>
    <row r="161" spans="1:38" s="228" customFormat="1">
      <c r="A161" s="12"/>
      <c r="B161" s="17"/>
      <c r="C161" s="17"/>
      <c r="D161" s="365"/>
      <c r="E161" s="366"/>
      <c r="F161" s="367"/>
      <c r="G161" s="17"/>
      <c r="H161" s="368"/>
      <c r="I161" s="219"/>
      <c r="J161" s="227"/>
      <c r="K161" s="227"/>
      <c r="L161" s="227"/>
      <c r="M161" s="227"/>
      <c r="N161" s="227"/>
      <c r="O161" s="227"/>
      <c r="P161" s="227"/>
      <c r="Q161" s="227"/>
      <c r="R161" s="227"/>
      <c r="S161" s="227"/>
      <c r="T161" s="227"/>
      <c r="U161" s="227"/>
      <c r="V161" s="227"/>
      <c r="W161" s="227"/>
      <c r="X161" s="227"/>
      <c r="Y161" s="227"/>
      <c r="Z161" s="227"/>
      <c r="AA161" s="227"/>
      <c r="AB161" s="227"/>
      <c r="AC161" s="227"/>
      <c r="AD161" s="227"/>
      <c r="AE161" s="227"/>
      <c r="AF161" s="227"/>
      <c r="AG161" s="227"/>
      <c r="AH161" s="227"/>
      <c r="AI161" s="227"/>
      <c r="AJ161" s="227"/>
      <c r="AK161" s="227"/>
      <c r="AL161" s="227"/>
    </row>
    <row r="162" spans="1:38" s="228" customFormat="1">
      <c r="A162" s="12"/>
      <c r="B162" s="17"/>
      <c r="C162" s="17"/>
      <c r="D162" s="365"/>
      <c r="E162" s="366"/>
      <c r="F162" s="367"/>
      <c r="G162" s="17"/>
      <c r="H162" s="368"/>
      <c r="I162" s="219"/>
      <c r="J162" s="227"/>
      <c r="K162" s="227"/>
      <c r="L162" s="227"/>
      <c r="M162" s="227"/>
      <c r="N162" s="227"/>
      <c r="O162" s="227"/>
      <c r="P162" s="227"/>
      <c r="Q162" s="227"/>
      <c r="R162" s="227"/>
      <c r="S162" s="227"/>
      <c r="T162" s="227"/>
      <c r="U162" s="227"/>
      <c r="V162" s="227"/>
      <c r="W162" s="227"/>
      <c r="X162" s="227"/>
      <c r="Y162" s="227"/>
      <c r="Z162" s="227"/>
      <c r="AA162" s="227"/>
      <c r="AB162" s="227"/>
      <c r="AC162" s="227"/>
      <c r="AD162" s="227"/>
      <c r="AE162" s="227"/>
      <c r="AF162" s="227"/>
      <c r="AG162" s="227"/>
      <c r="AH162" s="227"/>
      <c r="AI162" s="227"/>
      <c r="AJ162" s="227"/>
      <c r="AK162" s="227"/>
      <c r="AL162" s="227"/>
    </row>
    <row r="163" spans="1:38" s="228" customFormat="1">
      <c r="A163" s="12"/>
      <c r="B163" s="17"/>
      <c r="C163" s="17"/>
      <c r="D163" s="365"/>
      <c r="E163" s="366"/>
      <c r="F163" s="367"/>
      <c r="G163" s="17"/>
      <c r="H163" s="368"/>
      <c r="I163" s="219"/>
      <c r="J163" s="227"/>
      <c r="K163" s="227"/>
      <c r="L163" s="227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  <c r="W163" s="227"/>
      <c r="X163" s="227"/>
      <c r="Y163" s="227"/>
      <c r="Z163" s="227"/>
      <c r="AA163" s="227"/>
      <c r="AB163" s="227"/>
      <c r="AC163" s="227"/>
      <c r="AD163" s="227"/>
      <c r="AE163" s="227"/>
      <c r="AF163" s="227"/>
      <c r="AG163" s="227"/>
      <c r="AH163" s="227"/>
      <c r="AI163" s="227"/>
      <c r="AJ163" s="227"/>
      <c r="AK163" s="227"/>
      <c r="AL163" s="227"/>
    </row>
    <row r="164" spans="1:38" s="228" customFormat="1">
      <c r="A164" s="12"/>
      <c r="B164" s="17"/>
      <c r="C164" s="17"/>
      <c r="D164" s="365"/>
      <c r="E164" s="366"/>
      <c r="F164" s="367"/>
      <c r="G164" s="17"/>
      <c r="H164" s="368"/>
      <c r="I164" s="219"/>
      <c r="J164" s="227"/>
      <c r="K164" s="227"/>
      <c r="L164" s="227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  <c r="W164" s="227"/>
      <c r="X164" s="227"/>
      <c r="Y164" s="227"/>
      <c r="Z164" s="227"/>
      <c r="AA164" s="227"/>
      <c r="AB164" s="227"/>
      <c r="AC164" s="227"/>
      <c r="AD164" s="227"/>
      <c r="AE164" s="227"/>
      <c r="AF164" s="227"/>
      <c r="AG164" s="227"/>
      <c r="AH164" s="227"/>
      <c r="AI164" s="227"/>
      <c r="AJ164" s="227"/>
      <c r="AK164" s="227"/>
      <c r="AL164" s="227"/>
    </row>
    <row r="165" spans="1:38" s="228" customFormat="1">
      <c r="A165" s="12"/>
      <c r="B165" s="17"/>
      <c r="C165" s="17"/>
      <c r="D165" s="365"/>
      <c r="E165" s="366"/>
      <c r="F165" s="367"/>
      <c r="G165" s="17"/>
      <c r="H165" s="368"/>
      <c r="I165" s="219"/>
      <c r="J165" s="227"/>
      <c r="K165" s="227"/>
      <c r="L165" s="227"/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  <c r="W165" s="227"/>
      <c r="X165" s="227"/>
      <c r="Y165" s="227"/>
      <c r="Z165" s="227"/>
      <c r="AA165" s="227"/>
      <c r="AB165" s="227"/>
      <c r="AC165" s="227"/>
      <c r="AD165" s="227"/>
      <c r="AE165" s="227"/>
      <c r="AF165" s="227"/>
      <c r="AG165" s="227"/>
      <c r="AH165" s="227"/>
      <c r="AI165" s="227"/>
      <c r="AJ165" s="227"/>
      <c r="AK165" s="227"/>
      <c r="AL165" s="227"/>
    </row>
    <row r="166" spans="1:38" s="228" customFormat="1">
      <c r="A166" s="12"/>
      <c r="B166" s="17"/>
      <c r="C166" s="17"/>
      <c r="D166" s="365"/>
      <c r="E166" s="366"/>
      <c r="F166" s="367"/>
      <c r="G166" s="17"/>
      <c r="H166" s="368"/>
      <c r="I166" s="219"/>
      <c r="J166" s="227"/>
      <c r="K166" s="227"/>
      <c r="L166" s="227"/>
      <c r="M166" s="227"/>
      <c r="N166" s="227"/>
      <c r="O166" s="227"/>
      <c r="P166" s="227"/>
      <c r="Q166" s="227"/>
      <c r="R166" s="227"/>
      <c r="S166" s="227"/>
      <c r="T166" s="227"/>
      <c r="U166" s="227"/>
      <c r="V166" s="227"/>
      <c r="W166" s="227"/>
      <c r="X166" s="227"/>
      <c r="Y166" s="227"/>
      <c r="Z166" s="227"/>
      <c r="AA166" s="227"/>
      <c r="AB166" s="227"/>
      <c r="AC166" s="227"/>
      <c r="AD166" s="227"/>
      <c r="AE166" s="227"/>
      <c r="AF166" s="227"/>
      <c r="AG166" s="227"/>
      <c r="AH166" s="227"/>
      <c r="AI166" s="227"/>
      <c r="AJ166" s="227"/>
      <c r="AK166" s="227"/>
      <c r="AL166" s="227"/>
    </row>
    <row r="167" spans="1:38" s="228" customFormat="1">
      <c r="A167" s="12"/>
      <c r="B167" s="17"/>
      <c r="C167" s="17"/>
      <c r="D167" s="365"/>
      <c r="E167" s="366"/>
      <c r="F167" s="367"/>
      <c r="G167" s="17"/>
      <c r="H167" s="368"/>
      <c r="I167" s="219"/>
      <c r="J167" s="227"/>
      <c r="K167" s="227"/>
      <c r="L167" s="227"/>
      <c r="M167" s="227"/>
      <c r="N167" s="227"/>
      <c r="O167" s="227"/>
      <c r="P167" s="227"/>
      <c r="Q167" s="227"/>
      <c r="R167" s="227"/>
      <c r="S167" s="227"/>
      <c r="T167" s="227"/>
      <c r="U167" s="227"/>
      <c r="V167" s="227"/>
      <c r="W167" s="227"/>
      <c r="X167" s="227"/>
      <c r="Y167" s="227"/>
      <c r="Z167" s="227"/>
      <c r="AA167" s="227"/>
      <c r="AB167" s="227"/>
      <c r="AC167" s="227"/>
      <c r="AD167" s="227"/>
      <c r="AE167" s="227"/>
      <c r="AF167" s="227"/>
      <c r="AG167" s="227"/>
      <c r="AH167" s="227"/>
      <c r="AI167" s="227"/>
      <c r="AJ167" s="227"/>
      <c r="AK167" s="227"/>
      <c r="AL167" s="227"/>
    </row>
    <row r="168" spans="1:38" s="228" customFormat="1">
      <c r="A168" s="12"/>
      <c r="B168" s="17"/>
      <c r="C168" s="17"/>
      <c r="D168" s="365"/>
      <c r="E168" s="366"/>
      <c r="F168" s="367"/>
      <c r="G168" s="17"/>
      <c r="H168" s="368"/>
      <c r="I168" s="219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  <c r="W168" s="227"/>
      <c r="X168" s="227"/>
      <c r="Y168" s="227"/>
      <c r="Z168" s="227"/>
      <c r="AA168" s="227"/>
      <c r="AB168" s="227"/>
      <c r="AC168" s="227"/>
      <c r="AD168" s="227"/>
      <c r="AE168" s="227"/>
      <c r="AF168" s="227"/>
      <c r="AG168" s="227"/>
      <c r="AH168" s="227"/>
      <c r="AI168" s="227"/>
      <c r="AJ168" s="227"/>
      <c r="AK168" s="227"/>
      <c r="AL168" s="227"/>
    </row>
    <row r="169" spans="1:38" s="228" customFormat="1">
      <c r="A169" s="12"/>
      <c r="B169" s="17"/>
      <c r="C169" s="17"/>
      <c r="D169" s="365"/>
      <c r="E169" s="366"/>
      <c r="F169" s="367"/>
      <c r="G169" s="17"/>
      <c r="H169" s="368"/>
      <c r="I169" s="219"/>
      <c r="J169" s="227"/>
      <c r="K169" s="227"/>
      <c r="L169" s="227"/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  <c r="W169" s="227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27"/>
      <c r="AK169" s="227"/>
      <c r="AL169" s="227"/>
    </row>
    <row r="170" spans="1:38" s="228" customFormat="1">
      <c r="A170" s="12"/>
      <c r="B170" s="17"/>
      <c r="C170" s="17"/>
      <c r="D170" s="365"/>
      <c r="E170" s="366"/>
      <c r="F170" s="367"/>
      <c r="G170" s="17"/>
      <c r="H170" s="368"/>
      <c r="I170" s="219"/>
      <c r="J170" s="227"/>
      <c r="K170" s="227"/>
      <c r="L170" s="227"/>
      <c r="M170" s="227"/>
      <c r="N170" s="227"/>
      <c r="O170" s="227"/>
      <c r="P170" s="227"/>
      <c r="Q170" s="227"/>
      <c r="R170" s="227"/>
      <c r="S170" s="227"/>
      <c r="T170" s="227"/>
      <c r="U170" s="227"/>
      <c r="V170" s="227"/>
      <c r="W170" s="227"/>
      <c r="X170" s="227"/>
      <c r="Y170" s="227"/>
      <c r="Z170" s="227"/>
      <c r="AA170" s="227"/>
      <c r="AB170" s="227"/>
      <c r="AC170" s="227"/>
      <c r="AD170" s="227"/>
      <c r="AE170" s="227"/>
      <c r="AF170" s="227"/>
      <c r="AG170" s="227"/>
      <c r="AH170" s="227"/>
      <c r="AI170" s="227"/>
      <c r="AJ170" s="227"/>
      <c r="AK170" s="227"/>
      <c r="AL170" s="227"/>
    </row>
    <row r="171" spans="1:38" s="228" customFormat="1">
      <c r="A171" s="12"/>
      <c r="B171" s="17"/>
      <c r="C171" s="17"/>
      <c r="D171" s="365"/>
      <c r="E171" s="366"/>
      <c r="F171" s="367"/>
      <c r="G171" s="17"/>
      <c r="H171" s="368"/>
      <c r="I171" s="219"/>
      <c r="J171" s="227"/>
      <c r="K171" s="227"/>
      <c r="L171" s="227"/>
      <c r="M171" s="227"/>
      <c r="N171" s="227"/>
      <c r="O171" s="227"/>
      <c r="P171" s="227"/>
      <c r="Q171" s="227"/>
      <c r="R171" s="227"/>
      <c r="S171" s="227"/>
      <c r="T171" s="227"/>
      <c r="U171" s="227"/>
      <c r="V171" s="227"/>
      <c r="W171" s="227"/>
      <c r="X171" s="227"/>
      <c r="Y171" s="227"/>
      <c r="Z171" s="227"/>
      <c r="AA171" s="227"/>
      <c r="AB171" s="227"/>
      <c r="AC171" s="227"/>
      <c r="AD171" s="227"/>
      <c r="AE171" s="227"/>
      <c r="AF171" s="227"/>
      <c r="AG171" s="227"/>
      <c r="AH171" s="227"/>
      <c r="AI171" s="227"/>
      <c r="AJ171" s="227"/>
      <c r="AK171" s="227"/>
      <c r="AL171" s="227"/>
    </row>
    <row r="172" spans="1:38" s="228" customFormat="1">
      <c r="A172" s="12"/>
      <c r="B172" s="17"/>
      <c r="C172" s="17"/>
      <c r="D172" s="365"/>
      <c r="E172" s="366"/>
      <c r="F172" s="367"/>
      <c r="G172" s="17"/>
      <c r="H172" s="368"/>
      <c r="I172" s="219"/>
      <c r="J172" s="227"/>
      <c r="K172" s="227"/>
      <c r="L172" s="227"/>
      <c r="M172" s="227"/>
      <c r="N172" s="227"/>
      <c r="O172" s="227"/>
      <c r="P172" s="227"/>
      <c r="Q172" s="227"/>
      <c r="R172" s="227"/>
      <c r="S172" s="227"/>
      <c r="T172" s="227"/>
      <c r="U172" s="227"/>
      <c r="V172" s="227"/>
      <c r="W172" s="227"/>
      <c r="X172" s="227"/>
      <c r="Y172" s="227"/>
      <c r="Z172" s="227"/>
      <c r="AA172" s="227"/>
      <c r="AB172" s="227"/>
      <c r="AC172" s="227"/>
      <c r="AD172" s="227"/>
      <c r="AE172" s="227"/>
      <c r="AF172" s="227"/>
      <c r="AG172" s="227"/>
      <c r="AH172" s="227"/>
      <c r="AI172" s="227"/>
      <c r="AJ172" s="227"/>
      <c r="AK172" s="227"/>
      <c r="AL172" s="227"/>
    </row>
    <row r="173" spans="1:38" s="228" customFormat="1">
      <c r="A173" s="12"/>
      <c r="B173" s="17"/>
      <c r="C173" s="17"/>
      <c r="D173" s="365"/>
      <c r="E173" s="366"/>
      <c r="F173" s="367"/>
      <c r="G173" s="17"/>
      <c r="H173" s="368"/>
      <c r="I173" s="219"/>
      <c r="J173" s="227"/>
      <c r="K173" s="227"/>
      <c r="L173" s="227"/>
      <c r="M173" s="227"/>
      <c r="N173" s="227"/>
      <c r="O173" s="227"/>
      <c r="P173" s="227"/>
      <c r="Q173" s="227"/>
      <c r="R173" s="227"/>
      <c r="S173" s="227"/>
      <c r="T173" s="227"/>
      <c r="U173" s="227"/>
      <c r="V173" s="227"/>
      <c r="W173" s="227"/>
      <c r="X173" s="227"/>
      <c r="Y173" s="227"/>
      <c r="Z173" s="227"/>
      <c r="AA173" s="227"/>
      <c r="AB173" s="227"/>
      <c r="AC173" s="227"/>
      <c r="AD173" s="227"/>
      <c r="AE173" s="227"/>
      <c r="AF173" s="227"/>
      <c r="AG173" s="227"/>
      <c r="AH173" s="227"/>
      <c r="AI173" s="227"/>
      <c r="AJ173" s="227"/>
      <c r="AK173" s="227"/>
      <c r="AL173" s="227"/>
    </row>
    <row r="174" spans="1:38" s="228" customFormat="1">
      <c r="A174" s="12"/>
      <c r="B174" s="17"/>
      <c r="C174" s="17"/>
      <c r="D174" s="365"/>
      <c r="E174" s="366"/>
      <c r="F174" s="367"/>
      <c r="G174" s="17"/>
      <c r="H174" s="368"/>
      <c r="I174" s="219"/>
      <c r="J174" s="227"/>
      <c r="K174" s="227"/>
      <c r="L174" s="227"/>
      <c r="M174" s="227"/>
      <c r="N174" s="227"/>
      <c r="O174" s="227"/>
      <c r="P174" s="227"/>
      <c r="Q174" s="227"/>
      <c r="R174" s="227"/>
      <c r="S174" s="227"/>
      <c r="T174" s="227"/>
      <c r="U174" s="227"/>
      <c r="V174" s="227"/>
      <c r="W174" s="227"/>
      <c r="X174" s="227"/>
      <c r="Y174" s="227"/>
      <c r="Z174" s="227"/>
      <c r="AA174" s="227"/>
      <c r="AB174" s="227"/>
      <c r="AC174" s="227"/>
      <c r="AD174" s="227"/>
      <c r="AE174" s="227"/>
      <c r="AF174" s="227"/>
      <c r="AG174" s="227"/>
      <c r="AH174" s="227"/>
      <c r="AI174" s="227"/>
      <c r="AJ174" s="227"/>
      <c r="AK174" s="227"/>
      <c r="AL174" s="227"/>
    </row>
    <row r="175" spans="1:38" s="228" customFormat="1">
      <c r="A175" s="12"/>
      <c r="B175" s="17"/>
      <c r="C175" s="17"/>
      <c r="D175" s="365"/>
      <c r="E175" s="366"/>
      <c r="F175" s="367"/>
      <c r="G175" s="17"/>
      <c r="H175" s="368"/>
      <c r="I175" s="219"/>
      <c r="J175" s="227"/>
      <c r="K175" s="227"/>
      <c r="L175" s="227"/>
      <c r="M175" s="227"/>
      <c r="N175" s="227"/>
      <c r="O175" s="227"/>
      <c r="P175" s="227"/>
      <c r="Q175" s="227"/>
      <c r="R175" s="227"/>
      <c r="S175" s="227"/>
      <c r="T175" s="227"/>
      <c r="U175" s="227"/>
      <c r="V175" s="227"/>
      <c r="W175" s="227"/>
      <c r="X175" s="227"/>
      <c r="Y175" s="227"/>
      <c r="Z175" s="227"/>
      <c r="AA175" s="227"/>
      <c r="AB175" s="227"/>
      <c r="AC175" s="227"/>
      <c r="AD175" s="227"/>
      <c r="AE175" s="227"/>
      <c r="AF175" s="227"/>
      <c r="AG175" s="227"/>
      <c r="AH175" s="227"/>
      <c r="AI175" s="227"/>
      <c r="AJ175" s="227"/>
      <c r="AK175" s="227"/>
      <c r="AL175" s="227"/>
    </row>
    <row r="176" spans="1:38" s="228" customFormat="1">
      <c r="A176" s="12"/>
      <c r="B176" s="17"/>
      <c r="C176" s="17"/>
      <c r="D176" s="365"/>
      <c r="E176" s="366"/>
      <c r="F176" s="367"/>
      <c r="G176" s="17"/>
      <c r="H176" s="368"/>
      <c r="I176" s="219"/>
      <c r="J176" s="227"/>
      <c r="K176" s="227"/>
      <c r="L176" s="227"/>
      <c r="M176" s="227"/>
      <c r="N176" s="227"/>
      <c r="O176" s="227"/>
      <c r="P176" s="227"/>
      <c r="Q176" s="227"/>
      <c r="R176" s="227"/>
      <c r="S176" s="227"/>
      <c r="T176" s="227"/>
      <c r="U176" s="227"/>
      <c r="V176" s="227"/>
      <c r="W176" s="227"/>
      <c r="X176" s="227"/>
      <c r="Y176" s="227"/>
      <c r="Z176" s="227"/>
      <c r="AA176" s="227"/>
      <c r="AB176" s="227"/>
      <c r="AC176" s="227"/>
      <c r="AD176" s="227"/>
      <c r="AE176" s="227"/>
      <c r="AF176" s="227"/>
      <c r="AG176" s="227"/>
      <c r="AH176" s="227"/>
      <c r="AI176" s="227"/>
      <c r="AJ176" s="227"/>
      <c r="AK176" s="227"/>
      <c r="AL176" s="227"/>
    </row>
    <row r="177" spans="1:38" s="228" customFormat="1">
      <c r="A177" s="12"/>
      <c r="B177" s="17"/>
      <c r="C177" s="17"/>
      <c r="D177" s="365"/>
      <c r="E177" s="366"/>
      <c r="F177" s="367"/>
      <c r="G177" s="17"/>
      <c r="H177" s="368"/>
      <c r="I177" s="219"/>
      <c r="J177" s="227"/>
      <c r="K177" s="227"/>
      <c r="L177" s="227"/>
      <c r="M177" s="227"/>
      <c r="N177" s="227"/>
      <c r="O177" s="227"/>
      <c r="P177" s="227"/>
      <c r="Q177" s="227"/>
      <c r="R177" s="227"/>
      <c r="S177" s="227"/>
      <c r="T177" s="227"/>
      <c r="U177" s="227"/>
      <c r="V177" s="227"/>
      <c r="W177" s="227"/>
      <c r="X177" s="227"/>
      <c r="Y177" s="227"/>
      <c r="Z177" s="227"/>
      <c r="AA177" s="227"/>
      <c r="AB177" s="227"/>
      <c r="AC177" s="227"/>
      <c r="AD177" s="227"/>
      <c r="AE177" s="227"/>
      <c r="AF177" s="227"/>
      <c r="AG177" s="227"/>
      <c r="AH177" s="227"/>
      <c r="AI177" s="227"/>
      <c r="AJ177" s="227"/>
      <c r="AK177" s="227"/>
      <c r="AL177" s="227"/>
    </row>
    <row r="178" spans="1:38" s="228" customFormat="1">
      <c r="A178" s="12"/>
      <c r="B178" s="17"/>
      <c r="C178" s="17"/>
      <c r="D178" s="365"/>
      <c r="E178" s="366"/>
      <c r="F178" s="367"/>
      <c r="G178" s="17"/>
      <c r="H178" s="368"/>
      <c r="I178" s="219"/>
      <c r="J178" s="227"/>
      <c r="K178" s="227"/>
      <c r="L178" s="227"/>
      <c r="M178" s="227"/>
      <c r="N178" s="227"/>
      <c r="O178" s="227"/>
      <c r="P178" s="227"/>
      <c r="Q178" s="227"/>
      <c r="R178" s="227"/>
      <c r="S178" s="227"/>
      <c r="T178" s="227"/>
      <c r="U178" s="227"/>
      <c r="V178" s="227"/>
      <c r="W178" s="227"/>
      <c r="X178" s="227"/>
      <c r="Y178" s="227"/>
      <c r="Z178" s="227"/>
      <c r="AA178" s="227"/>
      <c r="AB178" s="227"/>
      <c r="AC178" s="227"/>
      <c r="AD178" s="227"/>
      <c r="AE178" s="227"/>
      <c r="AF178" s="227"/>
      <c r="AG178" s="227"/>
      <c r="AH178" s="227"/>
      <c r="AI178" s="227"/>
      <c r="AJ178" s="227"/>
      <c r="AK178" s="227"/>
      <c r="AL178" s="227"/>
    </row>
    <row r="179" spans="1:38" s="228" customFormat="1">
      <c r="A179" s="12"/>
      <c r="B179" s="17"/>
      <c r="C179" s="17"/>
      <c r="D179" s="365"/>
      <c r="E179" s="366"/>
      <c r="F179" s="367"/>
      <c r="G179" s="17"/>
      <c r="H179" s="368"/>
      <c r="I179" s="219"/>
      <c r="J179" s="227"/>
      <c r="K179" s="227"/>
      <c r="L179" s="227"/>
      <c r="M179" s="227"/>
      <c r="N179" s="227"/>
      <c r="O179" s="227"/>
      <c r="P179" s="227"/>
      <c r="Q179" s="227"/>
      <c r="R179" s="227"/>
      <c r="S179" s="227"/>
      <c r="T179" s="227"/>
      <c r="U179" s="227"/>
      <c r="V179" s="227"/>
      <c r="W179" s="227"/>
      <c r="X179" s="227"/>
      <c r="Y179" s="227"/>
      <c r="Z179" s="227"/>
      <c r="AA179" s="227"/>
      <c r="AB179" s="227"/>
      <c r="AC179" s="227"/>
      <c r="AD179" s="227"/>
      <c r="AE179" s="227"/>
      <c r="AF179" s="227"/>
      <c r="AG179" s="227"/>
      <c r="AH179" s="227"/>
      <c r="AI179" s="227"/>
      <c r="AJ179" s="227"/>
      <c r="AK179" s="227"/>
      <c r="AL179" s="227"/>
    </row>
    <row r="180" spans="1:38" s="228" customFormat="1">
      <c r="A180" s="12"/>
      <c r="B180" s="17"/>
      <c r="C180" s="17"/>
      <c r="D180" s="365"/>
      <c r="E180" s="366"/>
      <c r="F180" s="367"/>
      <c r="G180" s="17"/>
      <c r="H180" s="368"/>
      <c r="I180" s="219"/>
      <c r="J180" s="227"/>
      <c r="K180" s="227"/>
      <c r="L180" s="227"/>
      <c r="M180" s="227"/>
      <c r="N180" s="227"/>
      <c r="O180" s="227"/>
      <c r="P180" s="227"/>
      <c r="Q180" s="227"/>
      <c r="R180" s="227"/>
      <c r="S180" s="227"/>
      <c r="T180" s="227"/>
      <c r="U180" s="227"/>
      <c r="V180" s="227"/>
      <c r="W180" s="227"/>
      <c r="X180" s="227"/>
      <c r="Y180" s="227"/>
      <c r="Z180" s="227"/>
      <c r="AA180" s="227"/>
      <c r="AB180" s="227"/>
      <c r="AC180" s="227"/>
      <c r="AD180" s="227"/>
      <c r="AE180" s="227"/>
      <c r="AF180" s="227"/>
      <c r="AG180" s="227"/>
      <c r="AH180" s="227"/>
      <c r="AI180" s="227"/>
      <c r="AJ180" s="227"/>
      <c r="AK180" s="227"/>
      <c r="AL180" s="227"/>
    </row>
    <row r="181" spans="1:38" s="228" customFormat="1">
      <c r="A181" s="12"/>
      <c r="B181" s="17"/>
      <c r="C181" s="17"/>
      <c r="D181" s="365"/>
      <c r="E181" s="366"/>
      <c r="F181" s="367"/>
      <c r="G181" s="17"/>
      <c r="H181" s="368"/>
      <c r="I181" s="219"/>
      <c r="J181" s="227"/>
      <c r="K181" s="227"/>
      <c r="L181" s="227"/>
      <c r="M181" s="227"/>
      <c r="N181" s="227"/>
      <c r="O181" s="227"/>
      <c r="P181" s="227"/>
      <c r="Q181" s="227"/>
      <c r="R181" s="227"/>
      <c r="S181" s="227"/>
      <c r="T181" s="227"/>
      <c r="U181" s="227"/>
      <c r="V181" s="227"/>
      <c r="W181" s="227"/>
      <c r="X181" s="227"/>
      <c r="Y181" s="227"/>
      <c r="Z181" s="227"/>
      <c r="AA181" s="227"/>
      <c r="AB181" s="227"/>
      <c r="AC181" s="227"/>
      <c r="AD181" s="227"/>
      <c r="AE181" s="227"/>
      <c r="AF181" s="227"/>
      <c r="AG181" s="227"/>
      <c r="AH181" s="227"/>
      <c r="AI181" s="227"/>
      <c r="AJ181" s="227"/>
      <c r="AK181" s="227"/>
      <c r="AL181" s="227"/>
    </row>
    <row r="182" spans="1:38" s="228" customFormat="1">
      <c r="A182" s="12"/>
      <c r="B182" s="17"/>
      <c r="C182" s="17"/>
      <c r="D182" s="365"/>
      <c r="E182" s="366"/>
      <c r="F182" s="367"/>
      <c r="G182" s="17"/>
      <c r="H182" s="368"/>
      <c r="I182" s="219"/>
      <c r="J182" s="227"/>
      <c r="K182" s="227"/>
      <c r="L182" s="227"/>
      <c r="M182" s="227"/>
      <c r="N182" s="227"/>
      <c r="O182" s="227"/>
      <c r="P182" s="227"/>
      <c r="Q182" s="227"/>
      <c r="R182" s="227"/>
      <c r="S182" s="227"/>
      <c r="T182" s="227"/>
      <c r="U182" s="227"/>
      <c r="V182" s="227"/>
      <c r="W182" s="227"/>
      <c r="X182" s="227"/>
      <c r="Y182" s="227"/>
      <c r="Z182" s="227"/>
      <c r="AA182" s="227"/>
      <c r="AB182" s="227"/>
      <c r="AC182" s="227"/>
      <c r="AD182" s="227"/>
      <c r="AE182" s="227"/>
      <c r="AF182" s="227"/>
      <c r="AG182" s="227"/>
      <c r="AH182" s="227"/>
      <c r="AI182" s="227"/>
      <c r="AJ182" s="227"/>
      <c r="AK182" s="227"/>
      <c r="AL182" s="227"/>
    </row>
    <row r="183" spans="1:38" s="228" customFormat="1">
      <c r="A183" s="12"/>
      <c r="B183" s="17"/>
      <c r="C183" s="17"/>
      <c r="D183" s="365"/>
      <c r="E183" s="366"/>
      <c r="F183" s="367"/>
      <c r="G183" s="17"/>
      <c r="H183" s="368"/>
      <c r="I183" s="219"/>
      <c r="J183" s="227"/>
      <c r="K183" s="227"/>
      <c r="L183" s="227"/>
      <c r="M183" s="227"/>
      <c r="N183" s="227"/>
      <c r="O183" s="227"/>
      <c r="P183" s="227"/>
      <c r="Q183" s="227"/>
      <c r="R183" s="227"/>
      <c r="S183" s="227"/>
      <c r="T183" s="227"/>
      <c r="U183" s="227"/>
      <c r="V183" s="227"/>
      <c r="W183" s="227"/>
      <c r="X183" s="227"/>
      <c r="Y183" s="227"/>
      <c r="Z183" s="227"/>
      <c r="AA183" s="227"/>
      <c r="AB183" s="227"/>
      <c r="AC183" s="227"/>
      <c r="AD183" s="227"/>
      <c r="AE183" s="227"/>
      <c r="AF183" s="227"/>
      <c r="AG183" s="227"/>
      <c r="AH183" s="227"/>
      <c r="AI183" s="227"/>
      <c r="AJ183" s="227"/>
      <c r="AK183" s="227"/>
      <c r="AL183" s="227"/>
    </row>
    <row r="184" spans="1:38" s="228" customFormat="1">
      <c r="A184" s="12"/>
      <c r="B184" s="17"/>
      <c r="C184" s="17"/>
      <c r="D184" s="365"/>
      <c r="E184" s="366"/>
      <c r="F184" s="367"/>
      <c r="G184" s="17"/>
      <c r="H184" s="368"/>
      <c r="I184" s="219"/>
      <c r="J184" s="227"/>
      <c r="K184" s="227"/>
      <c r="L184" s="227"/>
      <c r="M184" s="227"/>
      <c r="N184" s="227"/>
      <c r="O184" s="227"/>
      <c r="P184" s="227"/>
      <c r="Q184" s="227"/>
      <c r="R184" s="227"/>
      <c r="S184" s="227"/>
      <c r="T184" s="227"/>
      <c r="U184" s="227"/>
      <c r="V184" s="227"/>
      <c r="W184" s="227"/>
      <c r="X184" s="227"/>
      <c r="Y184" s="227"/>
      <c r="Z184" s="227"/>
      <c r="AA184" s="227"/>
      <c r="AB184" s="227"/>
      <c r="AC184" s="227"/>
      <c r="AD184" s="227"/>
      <c r="AE184" s="227"/>
      <c r="AF184" s="227"/>
      <c r="AG184" s="227"/>
      <c r="AH184" s="227"/>
      <c r="AI184" s="227"/>
      <c r="AJ184" s="227"/>
      <c r="AK184" s="227"/>
      <c r="AL184" s="227"/>
    </row>
    <row r="185" spans="1:38" s="228" customFormat="1">
      <c r="A185" s="12"/>
      <c r="B185" s="17"/>
      <c r="C185" s="17"/>
      <c r="D185" s="365"/>
      <c r="E185" s="366"/>
      <c r="F185" s="367"/>
      <c r="G185" s="17"/>
      <c r="H185" s="368"/>
      <c r="I185" s="219"/>
      <c r="J185" s="227"/>
      <c r="K185" s="227"/>
      <c r="L185" s="227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27"/>
      <c r="AF185" s="227"/>
      <c r="AG185" s="227"/>
      <c r="AH185" s="227"/>
      <c r="AI185" s="227"/>
      <c r="AJ185" s="227"/>
      <c r="AK185" s="227"/>
      <c r="AL185" s="227"/>
    </row>
    <row r="186" spans="1:38" s="228" customFormat="1">
      <c r="A186" s="12"/>
      <c r="B186" s="17"/>
      <c r="C186" s="17"/>
      <c r="D186" s="365"/>
      <c r="E186" s="366"/>
      <c r="F186" s="367"/>
      <c r="G186" s="17"/>
      <c r="H186" s="368"/>
      <c r="I186" s="219"/>
      <c r="J186" s="227"/>
      <c r="K186" s="227"/>
      <c r="L186" s="227"/>
      <c r="M186" s="227"/>
      <c r="N186" s="227"/>
      <c r="O186" s="227"/>
      <c r="P186" s="227"/>
      <c r="Q186" s="227"/>
      <c r="R186" s="227"/>
      <c r="S186" s="227"/>
      <c r="T186" s="227"/>
      <c r="U186" s="227"/>
      <c r="V186" s="227"/>
      <c r="W186" s="227"/>
      <c r="X186" s="227"/>
      <c r="Y186" s="227"/>
      <c r="Z186" s="227"/>
      <c r="AA186" s="227"/>
      <c r="AB186" s="227"/>
      <c r="AC186" s="227"/>
      <c r="AD186" s="227"/>
      <c r="AE186" s="227"/>
      <c r="AF186" s="227"/>
      <c r="AG186" s="227"/>
      <c r="AH186" s="227"/>
      <c r="AI186" s="227"/>
      <c r="AJ186" s="227"/>
      <c r="AK186" s="227"/>
      <c r="AL186" s="227"/>
    </row>
    <row r="187" spans="1:38" s="228" customFormat="1">
      <c r="A187" s="12"/>
      <c r="B187" s="17"/>
      <c r="C187" s="17"/>
      <c r="D187" s="365"/>
      <c r="E187" s="366"/>
      <c r="F187" s="367"/>
      <c r="G187" s="17"/>
      <c r="H187" s="368"/>
      <c r="I187" s="219"/>
      <c r="J187" s="227"/>
      <c r="K187" s="227"/>
      <c r="L187" s="227"/>
      <c r="M187" s="227"/>
      <c r="N187" s="227"/>
      <c r="O187" s="227"/>
      <c r="P187" s="227"/>
      <c r="Q187" s="227"/>
      <c r="R187" s="227"/>
      <c r="S187" s="227"/>
      <c r="T187" s="227"/>
      <c r="U187" s="227"/>
      <c r="V187" s="227"/>
      <c r="W187" s="227"/>
      <c r="X187" s="227"/>
      <c r="Y187" s="227"/>
      <c r="Z187" s="227"/>
      <c r="AA187" s="227"/>
      <c r="AB187" s="227"/>
      <c r="AC187" s="227"/>
      <c r="AD187" s="227"/>
      <c r="AE187" s="227"/>
      <c r="AF187" s="227"/>
      <c r="AG187" s="227"/>
      <c r="AH187" s="227"/>
      <c r="AI187" s="227"/>
      <c r="AJ187" s="227"/>
      <c r="AK187" s="227"/>
      <c r="AL187" s="227"/>
    </row>
    <row r="188" spans="1:38" s="228" customFormat="1">
      <c r="A188" s="12"/>
      <c r="B188" s="17"/>
      <c r="C188" s="17"/>
      <c r="D188" s="365"/>
      <c r="E188" s="366"/>
      <c r="F188" s="367"/>
      <c r="G188" s="17"/>
      <c r="H188" s="368"/>
      <c r="I188" s="219"/>
      <c r="J188" s="227"/>
      <c r="K188" s="227"/>
      <c r="L188" s="227"/>
      <c r="M188" s="227"/>
      <c r="N188" s="227"/>
      <c r="O188" s="227"/>
      <c r="P188" s="227"/>
      <c r="Q188" s="227"/>
      <c r="R188" s="227"/>
      <c r="S188" s="227"/>
      <c r="T188" s="227"/>
      <c r="U188" s="227"/>
      <c r="V188" s="227"/>
      <c r="W188" s="227"/>
      <c r="X188" s="227"/>
      <c r="Y188" s="227"/>
      <c r="Z188" s="227"/>
      <c r="AA188" s="227"/>
      <c r="AB188" s="227"/>
      <c r="AC188" s="227"/>
      <c r="AD188" s="227"/>
      <c r="AE188" s="227"/>
      <c r="AF188" s="227"/>
      <c r="AG188" s="227"/>
      <c r="AH188" s="227"/>
      <c r="AI188" s="227"/>
      <c r="AJ188" s="227"/>
      <c r="AK188" s="227"/>
      <c r="AL188" s="227"/>
    </row>
    <row r="189" spans="1:38" s="228" customFormat="1">
      <c r="A189" s="12"/>
      <c r="B189" s="17"/>
      <c r="C189" s="17"/>
      <c r="D189" s="365"/>
      <c r="E189" s="366"/>
      <c r="F189" s="367"/>
      <c r="G189" s="17"/>
      <c r="H189" s="368"/>
      <c r="I189" s="219"/>
      <c r="J189" s="227"/>
      <c r="K189" s="227"/>
      <c r="L189" s="227"/>
      <c r="M189" s="227"/>
      <c r="N189" s="227"/>
      <c r="O189" s="227"/>
      <c r="P189" s="227"/>
      <c r="Q189" s="227"/>
      <c r="R189" s="227"/>
      <c r="S189" s="227"/>
      <c r="T189" s="227"/>
      <c r="U189" s="227"/>
      <c r="V189" s="227"/>
      <c r="W189" s="227"/>
      <c r="X189" s="227"/>
      <c r="Y189" s="227"/>
      <c r="Z189" s="227"/>
      <c r="AA189" s="227"/>
      <c r="AB189" s="227"/>
      <c r="AC189" s="227"/>
      <c r="AD189" s="227"/>
      <c r="AE189" s="227"/>
      <c r="AF189" s="227"/>
      <c r="AG189" s="227"/>
      <c r="AH189" s="227"/>
      <c r="AI189" s="227"/>
      <c r="AJ189" s="227"/>
      <c r="AK189" s="227"/>
      <c r="AL189" s="227"/>
    </row>
    <row r="190" spans="1:38" s="228" customFormat="1">
      <c r="A190" s="12"/>
      <c r="B190" s="17"/>
      <c r="C190" s="17"/>
      <c r="D190" s="365"/>
      <c r="E190" s="366"/>
      <c r="F190" s="367"/>
      <c r="G190" s="17"/>
      <c r="H190" s="368"/>
      <c r="I190" s="219"/>
      <c r="J190" s="227"/>
      <c r="K190" s="227"/>
      <c r="L190" s="227"/>
      <c r="M190" s="227"/>
      <c r="N190" s="227"/>
      <c r="O190" s="227"/>
      <c r="P190" s="227"/>
      <c r="Q190" s="227"/>
      <c r="R190" s="227"/>
      <c r="S190" s="227"/>
      <c r="T190" s="227"/>
      <c r="U190" s="227"/>
      <c r="V190" s="227"/>
      <c r="W190" s="227"/>
      <c r="X190" s="227"/>
      <c r="Y190" s="227"/>
      <c r="Z190" s="227"/>
      <c r="AA190" s="227"/>
      <c r="AB190" s="227"/>
      <c r="AC190" s="227"/>
      <c r="AD190" s="227"/>
      <c r="AE190" s="227"/>
      <c r="AF190" s="227"/>
      <c r="AG190" s="227"/>
      <c r="AH190" s="227"/>
      <c r="AI190" s="227"/>
      <c r="AJ190" s="227"/>
      <c r="AK190" s="227"/>
      <c r="AL190" s="227"/>
    </row>
    <row r="191" spans="1:38" s="228" customFormat="1">
      <c r="A191" s="12"/>
      <c r="B191" s="17"/>
      <c r="C191" s="17"/>
      <c r="D191" s="365"/>
      <c r="E191" s="366"/>
      <c r="F191" s="367"/>
      <c r="G191" s="17"/>
      <c r="H191" s="368"/>
      <c r="I191" s="219"/>
      <c r="J191" s="227"/>
      <c r="K191" s="227"/>
      <c r="L191" s="227"/>
      <c r="M191" s="227"/>
      <c r="N191" s="227"/>
      <c r="O191" s="227"/>
      <c r="P191" s="227"/>
      <c r="Q191" s="227"/>
      <c r="R191" s="227"/>
      <c r="S191" s="227"/>
      <c r="T191" s="227"/>
      <c r="U191" s="227"/>
      <c r="V191" s="227"/>
      <c r="W191" s="227"/>
      <c r="X191" s="227"/>
      <c r="Y191" s="227"/>
      <c r="Z191" s="227"/>
      <c r="AA191" s="227"/>
      <c r="AB191" s="227"/>
      <c r="AC191" s="227"/>
      <c r="AD191" s="227"/>
      <c r="AE191" s="227"/>
      <c r="AF191" s="227"/>
      <c r="AG191" s="227"/>
      <c r="AH191" s="227"/>
      <c r="AI191" s="227"/>
      <c r="AJ191" s="227"/>
      <c r="AK191" s="227"/>
      <c r="AL191" s="227"/>
    </row>
    <row r="192" spans="1:38" s="228" customFormat="1">
      <c r="A192" s="12"/>
      <c r="B192" s="17"/>
      <c r="C192" s="17"/>
      <c r="D192" s="365"/>
      <c r="E192" s="366"/>
      <c r="F192" s="367"/>
      <c r="G192" s="17"/>
      <c r="H192" s="368"/>
      <c r="I192" s="219"/>
      <c r="J192" s="227"/>
      <c r="K192" s="227"/>
      <c r="L192" s="227"/>
      <c r="M192" s="227"/>
      <c r="N192" s="227"/>
      <c r="O192" s="227"/>
      <c r="P192" s="227"/>
      <c r="Q192" s="227"/>
      <c r="R192" s="227"/>
      <c r="S192" s="227"/>
      <c r="T192" s="227"/>
      <c r="U192" s="227"/>
      <c r="V192" s="227"/>
      <c r="W192" s="227"/>
      <c r="X192" s="227"/>
      <c r="Y192" s="227"/>
      <c r="Z192" s="227"/>
      <c r="AA192" s="227"/>
      <c r="AB192" s="227"/>
      <c r="AC192" s="227"/>
      <c r="AD192" s="227"/>
      <c r="AE192" s="227"/>
      <c r="AF192" s="227"/>
      <c r="AG192" s="227"/>
      <c r="AH192" s="227"/>
      <c r="AI192" s="227"/>
      <c r="AJ192" s="227"/>
      <c r="AK192" s="227"/>
      <c r="AL192" s="227"/>
    </row>
    <row r="193" spans="1:38" s="228" customFormat="1">
      <c r="A193" s="12"/>
      <c r="B193" s="17"/>
      <c r="C193" s="17"/>
      <c r="D193" s="365"/>
      <c r="E193" s="366"/>
      <c r="F193" s="367"/>
      <c r="G193" s="17"/>
      <c r="H193" s="368"/>
      <c r="I193" s="219"/>
      <c r="J193" s="227"/>
      <c r="K193" s="227"/>
      <c r="L193" s="227"/>
      <c r="M193" s="227"/>
      <c r="N193" s="227"/>
      <c r="O193" s="227"/>
      <c r="P193" s="227"/>
      <c r="Q193" s="227"/>
      <c r="R193" s="227"/>
      <c r="S193" s="227"/>
      <c r="T193" s="227"/>
      <c r="U193" s="227"/>
      <c r="V193" s="227"/>
      <c r="W193" s="227"/>
      <c r="X193" s="227"/>
      <c r="Y193" s="227"/>
      <c r="Z193" s="227"/>
      <c r="AA193" s="227"/>
      <c r="AB193" s="227"/>
      <c r="AC193" s="227"/>
      <c r="AD193" s="227"/>
      <c r="AE193" s="227"/>
      <c r="AF193" s="227"/>
      <c r="AG193" s="227"/>
      <c r="AH193" s="227"/>
      <c r="AI193" s="227"/>
      <c r="AJ193" s="227"/>
      <c r="AK193" s="227"/>
      <c r="AL193" s="227"/>
    </row>
    <row r="194" spans="1:38" s="228" customFormat="1">
      <c r="A194" s="12"/>
      <c r="B194" s="17"/>
      <c r="C194" s="17"/>
      <c r="D194" s="365"/>
      <c r="E194" s="366"/>
      <c r="F194" s="367"/>
      <c r="G194" s="17"/>
      <c r="H194" s="368"/>
      <c r="I194" s="219"/>
      <c r="J194" s="227"/>
      <c r="K194" s="227"/>
      <c r="L194" s="227"/>
      <c r="M194" s="227"/>
      <c r="N194" s="227"/>
      <c r="O194" s="227"/>
      <c r="P194" s="227"/>
      <c r="Q194" s="227"/>
      <c r="R194" s="227"/>
      <c r="S194" s="227"/>
      <c r="T194" s="227"/>
      <c r="U194" s="227"/>
      <c r="V194" s="227"/>
      <c r="W194" s="227"/>
      <c r="X194" s="227"/>
      <c r="Y194" s="227"/>
      <c r="Z194" s="227"/>
      <c r="AA194" s="227"/>
      <c r="AB194" s="227"/>
      <c r="AC194" s="227"/>
      <c r="AD194" s="227"/>
      <c r="AE194" s="227"/>
      <c r="AF194" s="227"/>
      <c r="AG194" s="227"/>
      <c r="AH194" s="227"/>
      <c r="AI194" s="227"/>
      <c r="AJ194" s="227"/>
      <c r="AK194" s="227"/>
      <c r="AL194" s="227"/>
    </row>
  </sheetData>
  <mergeCells count="8">
    <mergeCell ref="A8:H8"/>
    <mergeCell ref="A1:H1"/>
    <mergeCell ref="A2:H2"/>
    <mergeCell ref="A3:H3"/>
    <mergeCell ref="A4:H4"/>
    <mergeCell ref="A6:G6"/>
    <mergeCell ref="A7:G7"/>
    <mergeCell ref="A5:H5"/>
  </mergeCells>
  <phoneticPr fontId="20" type="noConversion"/>
  <pageMargins left="0.7" right="0.2" top="0.4" bottom="0.31" header="0.3" footer="0.23"/>
  <pageSetup paperSize="9" scale="47" fitToHeight="6" orientation="portrait" blackAndWhite="1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1">
    <tabColor rgb="FFFF0000"/>
    <pageSetUpPr fitToPage="1"/>
  </sheetPr>
  <dimension ref="A1:IP202"/>
  <sheetViews>
    <sheetView view="pageBreakPreview" topLeftCell="A128" zoomScale="60" zoomScaleNormal="70" workbookViewId="0">
      <selection activeCell="A139" sqref="A139"/>
    </sheetView>
  </sheetViews>
  <sheetFormatPr defaultRowHeight="18.75"/>
  <cols>
    <col min="1" max="1" width="89.5703125" style="12" customWidth="1"/>
    <col min="2" max="2" width="12.28515625" style="461" customWidth="1"/>
    <col min="3" max="3" width="8.7109375" style="22" customWidth="1"/>
    <col min="4" max="4" width="9.140625" style="23"/>
    <col min="5" max="6" width="9.140625" style="10"/>
    <col min="7" max="7" width="11.7109375" style="10" customWidth="1"/>
    <col min="8" max="8" width="9.140625" style="22"/>
    <col min="9" max="10" width="18.7109375" style="25" customWidth="1"/>
    <col min="11" max="14" width="17.7109375" style="1" customWidth="1"/>
    <col min="15" max="39" width="9.140625" style="1"/>
  </cols>
  <sheetData>
    <row r="1" spans="1:39" s="372" customFormat="1" ht="15.75">
      <c r="A1" s="1227" t="s">
        <v>175</v>
      </c>
      <c r="B1" s="1227"/>
      <c r="C1" s="1227"/>
      <c r="D1" s="1227"/>
      <c r="E1" s="1227"/>
      <c r="F1" s="1227"/>
      <c r="G1" s="1227"/>
      <c r="H1" s="1227"/>
      <c r="I1" s="1227"/>
      <c r="J1" s="1227"/>
    </row>
    <row r="2" spans="1:39" s="372" customFormat="1" ht="15.75">
      <c r="A2" s="1227" t="s">
        <v>266</v>
      </c>
      <c r="B2" s="1227"/>
      <c r="C2" s="1227"/>
      <c r="D2" s="1227"/>
      <c r="E2" s="1227"/>
      <c r="F2" s="1227"/>
      <c r="G2" s="1227"/>
      <c r="H2" s="1227"/>
      <c r="I2" s="1227"/>
      <c r="J2" s="1227"/>
    </row>
    <row r="3" spans="1:39" s="372" customFormat="1" ht="15.75">
      <c r="A3" s="1227" t="s">
        <v>128</v>
      </c>
      <c r="B3" s="1227"/>
      <c r="C3" s="1227"/>
      <c r="D3" s="1227"/>
      <c r="E3" s="1227"/>
      <c r="F3" s="1227"/>
      <c r="G3" s="1227"/>
      <c r="H3" s="1227"/>
      <c r="I3" s="1227"/>
      <c r="J3" s="1227"/>
    </row>
    <row r="4" spans="1:39" s="373" customFormat="1" ht="16.5">
      <c r="A4" s="1235" t="s">
        <v>267</v>
      </c>
      <c r="B4" s="1235"/>
      <c r="C4" s="1235"/>
      <c r="D4" s="1235"/>
      <c r="E4" s="1235"/>
      <c r="F4" s="1235"/>
      <c r="G4" s="1235"/>
      <c r="H4" s="1235"/>
      <c r="I4" s="1235"/>
      <c r="J4" s="1235"/>
    </row>
    <row r="5" spans="1:39" s="373" customFormat="1" ht="16.5">
      <c r="A5" s="765"/>
      <c r="B5" s="765"/>
      <c r="C5" s="765"/>
      <c r="D5" s="1235" t="s">
        <v>126</v>
      </c>
      <c r="E5" s="1256"/>
      <c r="F5" s="1256"/>
      <c r="G5" s="1256"/>
      <c r="H5" s="1256"/>
      <c r="I5" s="1256"/>
      <c r="J5" s="1256"/>
    </row>
    <row r="6" spans="1:39" s="744" customFormat="1" ht="16.5">
      <c r="A6" s="1235"/>
      <c r="B6" s="1235"/>
      <c r="C6" s="1235"/>
      <c r="D6" s="1235"/>
      <c r="E6" s="1235"/>
      <c r="F6" s="1235"/>
      <c r="G6" s="1235"/>
      <c r="H6" s="1270"/>
      <c r="I6" s="1270"/>
      <c r="J6" s="1270"/>
    </row>
    <row r="7" spans="1:39" s="373" customFormat="1">
      <c r="A7" s="1263" t="s">
        <v>338</v>
      </c>
      <c r="B7" s="1263"/>
      <c r="C7" s="1263"/>
      <c r="D7" s="1263"/>
      <c r="E7" s="1263"/>
      <c r="F7" s="1263"/>
      <c r="G7" s="1264"/>
      <c r="H7" s="1263"/>
      <c r="I7" s="1263"/>
      <c r="J7" s="1263"/>
      <c r="K7" s="465"/>
    </row>
    <row r="8" spans="1:39" s="8" customFormat="1" ht="18">
      <c r="A8" s="378"/>
      <c r="B8" s="460"/>
      <c r="C8" s="379"/>
      <c r="D8" s="379"/>
      <c r="E8" s="379"/>
      <c r="F8" s="379"/>
      <c r="G8" s="627"/>
      <c r="H8" s="380"/>
      <c r="I8" s="1267" t="s">
        <v>146</v>
      </c>
      <c r="J8" s="1267"/>
    </row>
    <row r="9" spans="1:39" s="54" customFormat="1" ht="37.5">
      <c r="A9" s="18" t="s">
        <v>705</v>
      </c>
      <c r="B9" s="620" t="s">
        <v>633</v>
      </c>
      <c r="C9" s="621" t="s">
        <v>629</v>
      </c>
      <c r="D9" s="622" t="s">
        <v>630</v>
      </c>
      <c r="E9" s="623"/>
      <c r="F9" s="619" t="s">
        <v>704</v>
      </c>
      <c r="G9" s="628"/>
      <c r="H9" s="624" t="s">
        <v>631</v>
      </c>
      <c r="I9" s="625" t="s">
        <v>510</v>
      </c>
      <c r="J9" s="625" t="s">
        <v>336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</row>
    <row r="10" spans="1:39" s="54" customFormat="1">
      <c r="A10" s="220" t="s">
        <v>638</v>
      </c>
      <c r="B10" s="225"/>
      <c r="C10" s="225"/>
      <c r="D10" s="222"/>
      <c r="E10" s="223"/>
      <c r="F10" s="610"/>
      <c r="G10" s="660"/>
      <c r="H10" s="225"/>
      <c r="I10" s="449">
        <f>+I12+I11</f>
        <v>1139542</v>
      </c>
      <c r="J10" s="449">
        <f>+J12+J11</f>
        <v>1128038</v>
      </c>
      <c r="K10" s="593">
        <f ca="1">I10-прил6!D11</f>
        <v>0</v>
      </c>
      <c r="L10" s="593">
        <f ca="1">J10-прил6!E11</f>
        <v>0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</row>
    <row r="11" spans="1:39" s="1065" customFormat="1">
      <c r="A11" s="1057" t="s">
        <v>501</v>
      </c>
      <c r="B11" s="1061"/>
      <c r="C11" s="1061"/>
      <c r="D11" s="1066"/>
      <c r="E11" s="1058"/>
      <c r="F11" s="1059"/>
      <c r="G11" s="1067"/>
      <c r="H11" s="1068"/>
      <c r="I11" s="1069">
        <v>26234</v>
      </c>
      <c r="J11" s="1069">
        <v>51715</v>
      </c>
    </row>
    <row r="12" spans="1:39" s="228" customFormat="1">
      <c r="A12" s="585" t="s">
        <v>522</v>
      </c>
      <c r="B12" s="586" t="s">
        <v>634</v>
      </c>
      <c r="C12" s="586"/>
      <c r="D12" s="587"/>
      <c r="E12" s="589"/>
      <c r="F12" s="676"/>
      <c r="G12" s="661"/>
      <c r="H12" s="590"/>
      <c r="I12" s="591">
        <f>+I13+I55+I62+I86+I100+I113+I136+I129</f>
        <v>1113308</v>
      </c>
      <c r="J12" s="591">
        <f>+J13+J55+J62+J86+J100+J113+J136+J129</f>
        <v>1076323</v>
      </c>
      <c r="K12" s="488">
        <f ca="1">прил8!H10</f>
        <v>1139542</v>
      </c>
      <c r="L12" s="488">
        <f ca="1">прил8!J14</f>
        <v>1128038</v>
      </c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</row>
    <row r="13" spans="1:39" s="228" customFormat="1">
      <c r="A13" s="111" t="s">
        <v>639</v>
      </c>
      <c r="B13" s="239" t="s">
        <v>634</v>
      </c>
      <c r="C13" s="239" t="s">
        <v>635</v>
      </c>
      <c r="D13" s="236"/>
      <c r="E13" s="237"/>
      <c r="F13" s="611"/>
      <c r="G13" s="662"/>
      <c r="H13" s="239"/>
      <c r="I13" s="534">
        <f>I14+I19+I25+I34</f>
        <v>353353</v>
      </c>
      <c r="J13" s="534">
        <f>J14+J19+J25+J34</f>
        <v>346120</v>
      </c>
      <c r="K13" s="488">
        <f>K12-I55</f>
        <v>1049354</v>
      </c>
      <c r="L13" s="488">
        <f>L12-J55</f>
        <v>1034292</v>
      </c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  <c r="AC13" s="227"/>
      <c r="AD13" s="227"/>
      <c r="AE13" s="227"/>
      <c r="AF13" s="227"/>
      <c r="AG13" s="227"/>
      <c r="AH13" s="227"/>
      <c r="AI13" s="227"/>
      <c r="AJ13" s="227"/>
      <c r="AK13" s="227"/>
      <c r="AL13" s="227"/>
      <c r="AM13" s="227"/>
    </row>
    <row r="14" spans="1:39" s="250" customFormat="1" ht="37.5">
      <c r="A14" s="57" t="s">
        <v>640</v>
      </c>
      <c r="B14" s="244" t="s">
        <v>634</v>
      </c>
      <c r="C14" s="244" t="s">
        <v>635</v>
      </c>
      <c r="D14" s="241" t="s">
        <v>636</v>
      </c>
      <c r="E14" s="241"/>
      <c r="F14" s="612"/>
      <c r="G14" s="663"/>
      <c r="H14" s="244"/>
      <c r="I14" s="537">
        <f t="shared" ref="I14:J17" si="0">+I15</f>
        <v>117180</v>
      </c>
      <c r="J14" s="537">
        <f t="shared" si="0"/>
        <v>117180</v>
      </c>
      <c r="K14" s="249">
        <f>K13*2.5%</f>
        <v>26233.850000000002</v>
      </c>
      <c r="L14" s="249">
        <f>L13*5%</f>
        <v>51714.600000000006</v>
      </c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</row>
    <row r="15" spans="1:39" s="776" customFormat="1" ht="37.5">
      <c r="A15" s="767" t="s">
        <v>760</v>
      </c>
      <c r="B15" s="547" t="s">
        <v>634</v>
      </c>
      <c r="C15" s="547" t="s">
        <v>635</v>
      </c>
      <c r="D15" s="548" t="s">
        <v>636</v>
      </c>
      <c r="E15" s="768" t="s">
        <v>759</v>
      </c>
      <c r="F15" s="769" t="s">
        <v>357</v>
      </c>
      <c r="G15" s="770" t="s">
        <v>351</v>
      </c>
      <c r="H15" s="547"/>
      <c r="I15" s="771">
        <f>+I16</f>
        <v>117180</v>
      </c>
      <c r="J15" s="771">
        <f t="shared" si="0"/>
        <v>117180</v>
      </c>
    </row>
    <row r="16" spans="1:39" s="1017" customFormat="1" ht="19.5">
      <c r="A16" s="849" t="s">
        <v>762</v>
      </c>
      <c r="B16" s="569" t="s">
        <v>634</v>
      </c>
      <c r="C16" s="569" t="s">
        <v>635</v>
      </c>
      <c r="D16" s="570" t="s">
        <v>636</v>
      </c>
      <c r="E16" s="1018" t="s">
        <v>761</v>
      </c>
      <c r="F16" s="1019" t="s">
        <v>357</v>
      </c>
      <c r="G16" s="1020" t="s">
        <v>354</v>
      </c>
      <c r="H16" s="569"/>
      <c r="I16" s="857">
        <f t="shared" si="0"/>
        <v>117180</v>
      </c>
      <c r="J16" s="857">
        <f t="shared" si="0"/>
        <v>117180</v>
      </c>
    </row>
    <row r="17" spans="1:39" s="924" customFormat="1" ht="37.5">
      <c r="A17" s="911" t="s">
        <v>716</v>
      </c>
      <c r="B17" s="912" t="s">
        <v>634</v>
      </c>
      <c r="C17" s="912" t="s">
        <v>635</v>
      </c>
      <c r="D17" s="913" t="s">
        <v>636</v>
      </c>
      <c r="E17" s="942" t="s">
        <v>761</v>
      </c>
      <c r="F17" s="943" t="s">
        <v>357</v>
      </c>
      <c r="G17" s="944" t="s">
        <v>355</v>
      </c>
      <c r="H17" s="912"/>
      <c r="I17" s="917">
        <f t="shared" si="0"/>
        <v>117180</v>
      </c>
      <c r="J17" s="917">
        <f t="shared" si="0"/>
        <v>117180</v>
      </c>
      <c r="K17" s="1050"/>
    </row>
    <row r="18" spans="1:39" s="255" customFormat="1" ht="75">
      <c r="A18" s="31" t="s">
        <v>642</v>
      </c>
      <c r="B18" s="443" t="s">
        <v>634</v>
      </c>
      <c r="C18" s="443" t="s">
        <v>635</v>
      </c>
      <c r="D18" s="259" t="s">
        <v>636</v>
      </c>
      <c r="E18" s="6" t="s">
        <v>761</v>
      </c>
      <c r="F18" s="677" t="s">
        <v>357</v>
      </c>
      <c r="G18" s="664" t="s">
        <v>355</v>
      </c>
      <c r="H18" s="260" t="s">
        <v>637</v>
      </c>
      <c r="I18" s="450">
        <v>117180</v>
      </c>
      <c r="J18" s="450">
        <v>117180</v>
      </c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4"/>
      <c r="AA18" s="254"/>
      <c r="AB18" s="254"/>
      <c r="AC18" s="254"/>
      <c r="AD18" s="254"/>
      <c r="AE18" s="254"/>
      <c r="AF18" s="254"/>
      <c r="AG18" s="254"/>
      <c r="AH18" s="254"/>
      <c r="AI18" s="254"/>
      <c r="AJ18" s="254"/>
      <c r="AK18" s="254"/>
      <c r="AL18" s="254"/>
      <c r="AM18" s="254"/>
    </row>
    <row r="19" spans="1:39" s="255" customFormat="1" ht="56.25">
      <c r="A19" s="57" t="s">
        <v>652</v>
      </c>
      <c r="B19" s="244" t="s">
        <v>634</v>
      </c>
      <c r="C19" s="244" t="s">
        <v>635</v>
      </c>
      <c r="D19" s="240" t="s">
        <v>641</v>
      </c>
      <c r="E19" s="241"/>
      <c r="F19" s="612"/>
      <c r="G19" s="663"/>
      <c r="H19" s="240"/>
      <c r="I19" s="537">
        <f t="shared" ref="I19:J21" si="1">+I20</f>
        <v>133960</v>
      </c>
      <c r="J19" s="537">
        <f t="shared" si="1"/>
        <v>133960</v>
      </c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4"/>
      <c r="AH19" s="254"/>
      <c r="AI19" s="254"/>
      <c r="AJ19" s="254"/>
      <c r="AK19" s="254"/>
      <c r="AL19" s="254"/>
      <c r="AM19" s="254"/>
    </row>
    <row r="20" spans="1:39" s="776" customFormat="1" ht="19.5">
      <c r="A20" s="767" t="s">
        <v>764</v>
      </c>
      <c r="B20" s="547" t="s">
        <v>634</v>
      </c>
      <c r="C20" s="547" t="s">
        <v>635</v>
      </c>
      <c r="D20" s="548" t="s">
        <v>641</v>
      </c>
      <c r="E20" s="773" t="s">
        <v>763</v>
      </c>
      <c r="F20" s="774" t="s">
        <v>357</v>
      </c>
      <c r="G20" s="775" t="s">
        <v>351</v>
      </c>
      <c r="H20" s="547"/>
      <c r="I20" s="771">
        <f t="shared" si="1"/>
        <v>133960</v>
      </c>
      <c r="J20" s="771">
        <f t="shared" si="1"/>
        <v>133960</v>
      </c>
    </row>
    <row r="21" spans="1:39" s="1017" customFormat="1" ht="19.5">
      <c r="A21" s="849" t="s">
        <v>766</v>
      </c>
      <c r="B21" s="569" t="s">
        <v>634</v>
      </c>
      <c r="C21" s="569" t="s">
        <v>635</v>
      </c>
      <c r="D21" s="570" t="s">
        <v>641</v>
      </c>
      <c r="E21" s="1018" t="s">
        <v>765</v>
      </c>
      <c r="F21" s="1019" t="s">
        <v>357</v>
      </c>
      <c r="G21" s="1020" t="s">
        <v>351</v>
      </c>
      <c r="H21" s="569"/>
      <c r="I21" s="857">
        <f t="shared" si="1"/>
        <v>133960</v>
      </c>
      <c r="J21" s="857">
        <f t="shared" si="1"/>
        <v>133960</v>
      </c>
    </row>
    <row r="22" spans="1:39" s="924" customFormat="1" ht="37.5">
      <c r="A22" s="911" t="s">
        <v>716</v>
      </c>
      <c r="B22" s="912" t="s">
        <v>634</v>
      </c>
      <c r="C22" s="912" t="s">
        <v>635</v>
      </c>
      <c r="D22" s="913" t="s">
        <v>641</v>
      </c>
      <c r="E22" s="942" t="s">
        <v>765</v>
      </c>
      <c r="F22" s="943" t="s">
        <v>357</v>
      </c>
      <c r="G22" s="944" t="s">
        <v>355</v>
      </c>
      <c r="H22" s="912"/>
      <c r="I22" s="917">
        <f>SUM(I23:I24)</f>
        <v>133960</v>
      </c>
      <c r="J22" s="917">
        <f>SUM(J23:J24)</f>
        <v>133960</v>
      </c>
    </row>
    <row r="23" spans="1:39" s="254" customFormat="1" ht="75">
      <c r="A23" s="31" t="s">
        <v>642</v>
      </c>
      <c r="B23" s="443" t="s">
        <v>634</v>
      </c>
      <c r="C23" s="443" t="s">
        <v>635</v>
      </c>
      <c r="D23" s="259" t="s">
        <v>641</v>
      </c>
      <c r="E23" s="6" t="s">
        <v>765</v>
      </c>
      <c r="F23" s="677" t="s">
        <v>357</v>
      </c>
      <c r="G23" s="665" t="s">
        <v>355</v>
      </c>
      <c r="H23" s="260" t="s">
        <v>637</v>
      </c>
      <c r="I23" s="450">
        <v>133960</v>
      </c>
      <c r="J23" s="450">
        <v>133960</v>
      </c>
    </row>
    <row r="24" spans="1:39" s="163" customFormat="1" ht="37.5">
      <c r="A24" s="115" t="s">
        <v>527</v>
      </c>
      <c r="B24" s="443" t="s">
        <v>634</v>
      </c>
      <c r="C24" s="443" t="s">
        <v>635</v>
      </c>
      <c r="D24" s="259" t="s">
        <v>641</v>
      </c>
      <c r="E24" s="6" t="s">
        <v>765</v>
      </c>
      <c r="F24" s="677" t="s">
        <v>357</v>
      </c>
      <c r="G24" s="665" t="s">
        <v>355</v>
      </c>
      <c r="H24" s="260" t="s">
        <v>644</v>
      </c>
      <c r="I24" s="450"/>
      <c r="J24" s="450"/>
    </row>
    <row r="25" spans="1:39" s="281" customFormat="1" ht="37.5">
      <c r="A25" s="58" t="s">
        <v>653</v>
      </c>
      <c r="B25" s="263" t="s">
        <v>634</v>
      </c>
      <c r="C25" s="263" t="s">
        <v>635</v>
      </c>
      <c r="D25" s="126" t="s">
        <v>647</v>
      </c>
      <c r="E25" s="126"/>
      <c r="F25" s="613"/>
      <c r="G25" s="262"/>
      <c r="H25" s="263"/>
      <c r="I25" s="538">
        <f>+I26+I30</f>
        <v>42670</v>
      </c>
      <c r="J25" s="538">
        <f>+J26+J30</f>
        <v>42670</v>
      </c>
    </row>
    <row r="26" spans="1:39" s="793" customFormat="1" ht="37.5">
      <c r="A26" s="767" t="s">
        <v>768</v>
      </c>
      <c r="B26" s="547" t="s">
        <v>634</v>
      </c>
      <c r="C26" s="547" t="s">
        <v>635</v>
      </c>
      <c r="D26" s="548" t="s">
        <v>647</v>
      </c>
      <c r="E26" s="773" t="s">
        <v>767</v>
      </c>
      <c r="F26" s="774" t="s">
        <v>357</v>
      </c>
      <c r="G26" s="775" t="s">
        <v>351</v>
      </c>
      <c r="H26" s="547"/>
      <c r="I26" s="771">
        <f t="shared" ref="I26:J28" si="2">+I27</f>
        <v>36000</v>
      </c>
      <c r="J26" s="771">
        <f t="shared" si="2"/>
        <v>36000</v>
      </c>
    </row>
    <row r="27" spans="1:39" s="867" customFormat="1">
      <c r="A27" s="849" t="s">
        <v>774</v>
      </c>
      <c r="B27" s="569" t="s">
        <v>634</v>
      </c>
      <c r="C27" s="569" t="s">
        <v>635</v>
      </c>
      <c r="D27" s="570" t="s">
        <v>647</v>
      </c>
      <c r="E27" s="1018" t="s">
        <v>773</v>
      </c>
      <c r="F27" s="1019" t="s">
        <v>357</v>
      </c>
      <c r="G27" s="1020" t="s">
        <v>351</v>
      </c>
      <c r="H27" s="569"/>
      <c r="I27" s="857">
        <f t="shared" si="2"/>
        <v>36000</v>
      </c>
      <c r="J27" s="857">
        <f t="shared" si="2"/>
        <v>36000</v>
      </c>
    </row>
    <row r="28" spans="1:39" s="921" customFormat="1" ht="37.5">
      <c r="A28" s="938" t="s">
        <v>171</v>
      </c>
      <c r="B28" s="912" t="s">
        <v>634</v>
      </c>
      <c r="C28" s="912" t="s">
        <v>635</v>
      </c>
      <c r="D28" s="913" t="s">
        <v>647</v>
      </c>
      <c r="E28" s="939" t="s">
        <v>773</v>
      </c>
      <c r="F28" s="940" t="s">
        <v>357</v>
      </c>
      <c r="G28" s="941" t="s">
        <v>366</v>
      </c>
      <c r="H28" s="912"/>
      <c r="I28" s="917">
        <f t="shared" si="2"/>
        <v>36000</v>
      </c>
      <c r="J28" s="917">
        <f t="shared" si="2"/>
        <v>36000</v>
      </c>
    </row>
    <row r="29" spans="1:39" s="163" customFormat="1">
      <c r="A29" s="448" t="s">
        <v>648</v>
      </c>
      <c r="B29" s="443" t="s">
        <v>634</v>
      </c>
      <c r="C29" s="443" t="s">
        <v>635</v>
      </c>
      <c r="D29" s="16" t="s">
        <v>647</v>
      </c>
      <c r="E29" s="39" t="s">
        <v>773</v>
      </c>
      <c r="F29" s="678" t="s">
        <v>357</v>
      </c>
      <c r="G29" s="666" t="s">
        <v>366</v>
      </c>
      <c r="H29" s="16" t="s">
        <v>649</v>
      </c>
      <c r="I29" s="450">
        <v>36000</v>
      </c>
      <c r="J29" s="450">
        <v>36000</v>
      </c>
    </row>
    <row r="30" spans="1:39" s="793" customFormat="1">
      <c r="A30" s="777" t="s">
        <v>50</v>
      </c>
      <c r="B30" s="549" t="s">
        <v>634</v>
      </c>
      <c r="C30" s="549" t="s">
        <v>635</v>
      </c>
      <c r="D30" s="550" t="s">
        <v>647</v>
      </c>
      <c r="E30" s="778" t="s">
        <v>49</v>
      </c>
      <c r="F30" s="779" t="s">
        <v>357</v>
      </c>
      <c r="G30" s="780" t="s">
        <v>351</v>
      </c>
      <c r="H30" s="781"/>
      <c r="I30" s="782">
        <f t="shared" ref="I30:J32" si="3">+I31</f>
        <v>6670</v>
      </c>
      <c r="J30" s="782">
        <f t="shared" si="3"/>
        <v>6670</v>
      </c>
    </row>
    <row r="31" spans="1:39" s="867" customFormat="1">
      <c r="A31" s="571" t="s">
        <v>52</v>
      </c>
      <c r="B31" s="850" t="s">
        <v>634</v>
      </c>
      <c r="C31" s="850" t="s">
        <v>635</v>
      </c>
      <c r="D31" s="851" t="s">
        <v>647</v>
      </c>
      <c r="E31" s="852" t="s">
        <v>51</v>
      </c>
      <c r="F31" s="853" t="s">
        <v>357</v>
      </c>
      <c r="G31" s="1047" t="s">
        <v>351</v>
      </c>
      <c r="H31" s="858"/>
      <c r="I31" s="1016">
        <f t="shared" si="3"/>
        <v>6670</v>
      </c>
      <c r="J31" s="1016">
        <f t="shared" si="3"/>
        <v>6670</v>
      </c>
    </row>
    <row r="32" spans="1:39" s="931" customFormat="1" ht="37.5">
      <c r="A32" s="935" t="s">
        <v>525</v>
      </c>
      <c r="B32" s="345" t="s">
        <v>634</v>
      </c>
      <c r="C32" s="345" t="s">
        <v>635</v>
      </c>
      <c r="D32" s="908" t="s">
        <v>647</v>
      </c>
      <c r="E32" s="914" t="s">
        <v>51</v>
      </c>
      <c r="F32" s="915" t="s">
        <v>357</v>
      </c>
      <c r="G32" s="936" t="s">
        <v>473</v>
      </c>
      <c r="H32" s="566"/>
      <c r="I32" s="937">
        <f t="shared" si="3"/>
        <v>6670</v>
      </c>
      <c r="J32" s="937">
        <f t="shared" si="3"/>
        <v>6670</v>
      </c>
    </row>
    <row r="33" spans="1:250" s="254" customFormat="1" ht="19.5">
      <c r="A33" s="31" t="s">
        <v>648</v>
      </c>
      <c r="B33" s="443" t="s">
        <v>634</v>
      </c>
      <c r="C33" s="443" t="s">
        <v>635</v>
      </c>
      <c r="D33" s="259" t="s">
        <v>647</v>
      </c>
      <c r="E33" s="154" t="s">
        <v>51</v>
      </c>
      <c r="F33" s="679" t="s">
        <v>357</v>
      </c>
      <c r="G33" s="667" t="s">
        <v>473</v>
      </c>
      <c r="H33" s="349" t="s">
        <v>649</v>
      </c>
      <c r="I33" s="451">
        <v>6670</v>
      </c>
      <c r="J33" s="451">
        <v>6670</v>
      </c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  <c r="AV33" s="281"/>
      <c r="AW33" s="281"/>
      <c r="AX33" s="281"/>
      <c r="AY33" s="281"/>
      <c r="AZ33" s="281"/>
      <c r="BA33" s="281"/>
      <c r="BB33" s="281"/>
      <c r="BC33" s="281"/>
      <c r="BD33" s="281"/>
      <c r="BE33" s="281"/>
      <c r="BF33" s="281"/>
      <c r="BG33" s="281"/>
      <c r="BH33" s="281"/>
      <c r="BI33" s="281"/>
      <c r="BJ33" s="281"/>
      <c r="BK33" s="281"/>
      <c r="BL33" s="281"/>
      <c r="BM33" s="281"/>
      <c r="BN33" s="281"/>
      <c r="BO33" s="281"/>
      <c r="BP33" s="281"/>
      <c r="BQ33" s="281"/>
      <c r="BR33" s="281"/>
      <c r="BS33" s="281"/>
      <c r="BT33" s="281"/>
      <c r="BU33" s="281"/>
      <c r="BV33" s="281"/>
      <c r="BW33" s="281"/>
      <c r="BX33" s="281"/>
      <c r="BY33" s="281"/>
      <c r="BZ33" s="281"/>
      <c r="CA33" s="281"/>
      <c r="CB33" s="281"/>
      <c r="CC33" s="281"/>
      <c r="CD33" s="281"/>
      <c r="CE33" s="281"/>
      <c r="CF33" s="281"/>
      <c r="CG33" s="281"/>
      <c r="CH33" s="281"/>
      <c r="CI33" s="281"/>
      <c r="CJ33" s="281"/>
      <c r="CK33" s="281"/>
      <c r="CL33" s="281"/>
      <c r="CM33" s="281"/>
      <c r="CN33" s="281"/>
      <c r="CO33" s="281"/>
      <c r="CP33" s="281"/>
      <c r="CQ33" s="281"/>
      <c r="CR33" s="281"/>
      <c r="CS33" s="281"/>
      <c r="CT33" s="281"/>
      <c r="CU33" s="281"/>
      <c r="CV33" s="281"/>
      <c r="CW33" s="281"/>
      <c r="CX33" s="281"/>
      <c r="CY33" s="281"/>
      <c r="CZ33" s="281"/>
      <c r="DA33" s="281"/>
      <c r="DB33" s="281"/>
      <c r="DC33" s="281"/>
      <c r="DD33" s="281"/>
      <c r="DE33" s="281"/>
      <c r="DF33" s="281"/>
      <c r="DG33" s="281"/>
      <c r="DH33" s="281"/>
      <c r="DI33" s="281"/>
      <c r="DJ33" s="281"/>
      <c r="DK33" s="281"/>
      <c r="DL33" s="281"/>
      <c r="DM33" s="281"/>
      <c r="DN33" s="281"/>
      <c r="DO33" s="281"/>
      <c r="DP33" s="281"/>
      <c r="DQ33" s="281"/>
      <c r="DR33" s="281"/>
      <c r="DS33" s="281"/>
      <c r="DT33" s="281"/>
      <c r="DU33" s="281"/>
      <c r="DV33" s="281"/>
      <c r="DW33" s="281"/>
      <c r="DX33" s="281"/>
      <c r="DY33" s="281"/>
      <c r="DZ33" s="281"/>
      <c r="EA33" s="281"/>
      <c r="EB33" s="281"/>
      <c r="EC33" s="281"/>
      <c r="ED33" s="281"/>
      <c r="EE33" s="281"/>
      <c r="EF33" s="281"/>
      <c r="EG33" s="281"/>
      <c r="EH33" s="281"/>
      <c r="EI33" s="281"/>
      <c r="EJ33" s="281"/>
      <c r="EK33" s="281"/>
      <c r="EL33" s="281"/>
      <c r="EM33" s="281"/>
      <c r="EN33" s="281"/>
      <c r="EO33" s="281"/>
      <c r="EP33" s="281"/>
      <c r="EQ33" s="281"/>
      <c r="ER33" s="281"/>
      <c r="ES33" s="281"/>
      <c r="ET33" s="281"/>
      <c r="EU33" s="281"/>
      <c r="EV33" s="281"/>
      <c r="EW33" s="281"/>
      <c r="EX33" s="281"/>
      <c r="EY33" s="281"/>
      <c r="EZ33" s="281"/>
      <c r="FA33" s="281"/>
      <c r="FB33" s="281"/>
      <c r="FC33" s="281"/>
      <c r="FD33" s="281"/>
      <c r="FE33" s="281"/>
      <c r="FF33" s="281"/>
      <c r="FG33" s="281"/>
      <c r="FH33" s="281"/>
      <c r="FI33" s="281"/>
      <c r="FJ33" s="281"/>
      <c r="FK33" s="281"/>
      <c r="FL33" s="281"/>
      <c r="FM33" s="281"/>
      <c r="FN33" s="281"/>
      <c r="FO33" s="281"/>
      <c r="FP33" s="281"/>
      <c r="FQ33" s="281"/>
      <c r="FR33" s="281"/>
      <c r="FS33" s="281"/>
      <c r="FT33" s="281"/>
      <c r="FU33" s="281"/>
      <c r="FV33" s="281"/>
      <c r="FW33" s="281"/>
      <c r="FX33" s="281"/>
      <c r="FY33" s="281"/>
      <c r="FZ33" s="281"/>
      <c r="GA33" s="281"/>
      <c r="GB33" s="281"/>
      <c r="GC33" s="281"/>
      <c r="GD33" s="281"/>
      <c r="GE33" s="281"/>
      <c r="GF33" s="281"/>
      <c r="GG33" s="281"/>
      <c r="GH33" s="281"/>
      <c r="GI33" s="281"/>
      <c r="GJ33" s="281"/>
      <c r="GK33" s="281"/>
      <c r="GL33" s="281"/>
      <c r="GM33" s="281"/>
      <c r="GN33" s="281"/>
      <c r="GO33" s="281"/>
      <c r="GP33" s="281"/>
      <c r="GQ33" s="281"/>
      <c r="GR33" s="281"/>
      <c r="GS33" s="281"/>
      <c r="GT33" s="281"/>
      <c r="GU33" s="281"/>
      <c r="GV33" s="281"/>
      <c r="GW33" s="281"/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281"/>
      <c r="HT33" s="281"/>
      <c r="HU33" s="281"/>
      <c r="HV33" s="281"/>
      <c r="HW33" s="281"/>
      <c r="HX33" s="281"/>
      <c r="HY33" s="281"/>
      <c r="HZ33" s="281"/>
      <c r="IA33" s="281"/>
      <c r="IB33" s="281"/>
      <c r="IC33" s="281"/>
      <c r="ID33" s="281"/>
      <c r="IE33" s="281"/>
      <c r="IF33" s="281"/>
      <c r="IG33" s="281"/>
      <c r="IH33" s="281"/>
      <c r="II33" s="281"/>
      <c r="IJ33" s="281"/>
      <c r="IK33" s="281"/>
      <c r="IL33" s="281"/>
      <c r="IM33" s="281"/>
      <c r="IN33" s="281"/>
      <c r="IO33" s="281"/>
      <c r="IP33" s="281"/>
    </row>
    <row r="34" spans="1:250" s="254" customFormat="1" ht="19.5">
      <c r="A34" s="57" t="s">
        <v>656</v>
      </c>
      <c r="B34" s="244" t="s">
        <v>634</v>
      </c>
      <c r="C34" s="244" t="s">
        <v>635</v>
      </c>
      <c r="D34" s="241" t="s">
        <v>657</v>
      </c>
      <c r="E34" s="241"/>
      <c r="F34" s="612"/>
      <c r="G34" s="663"/>
      <c r="H34" s="244"/>
      <c r="I34" s="537">
        <f>I35+I40+I45+I50</f>
        <v>59543</v>
      </c>
      <c r="J34" s="537">
        <f>J35+J40+J45+J50</f>
        <v>52310</v>
      </c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  <c r="AV34" s="281"/>
      <c r="AW34" s="281"/>
      <c r="AX34" s="281"/>
      <c r="AY34" s="281"/>
      <c r="AZ34" s="281"/>
      <c r="BA34" s="281"/>
      <c r="BB34" s="281"/>
      <c r="BC34" s="281"/>
      <c r="BD34" s="281"/>
      <c r="BE34" s="281"/>
      <c r="BF34" s="281"/>
      <c r="BG34" s="281"/>
      <c r="BH34" s="281"/>
      <c r="BI34" s="281"/>
      <c r="BJ34" s="281"/>
      <c r="BK34" s="281"/>
      <c r="BL34" s="281"/>
      <c r="BM34" s="281"/>
      <c r="BN34" s="281"/>
      <c r="BO34" s="281"/>
      <c r="BP34" s="281"/>
      <c r="BQ34" s="281"/>
      <c r="BR34" s="281"/>
      <c r="BS34" s="281"/>
      <c r="BT34" s="281"/>
      <c r="BU34" s="281"/>
      <c r="BV34" s="281"/>
      <c r="BW34" s="281"/>
      <c r="BX34" s="281"/>
      <c r="BY34" s="281"/>
      <c r="BZ34" s="281"/>
      <c r="CA34" s="281"/>
      <c r="CB34" s="281"/>
      <c r="CC34" s="281"/>
      <c r="CD34" s="281"/>
      <c r="CE34" s="281"/>
      <c r="CF34" s="281"/>
      <c r="CG34" s="281"/>
      <c r="CH34" s="281"/>
      <c r="CI34" s="281"/>
      <c r="CJ34" s="281"/>
      <c r="CK34" s="281"/>
      <c r="CL34" s="281"/>
      <c r="CM34" s="281"/>
      <c r="CN34" s="281"/>
      <c r="CO34" s="281"/>
      <c r="CP34" s="281"/>
      <c r="CQ34" s="281"/>
      <c r="CR34" s="281"/>
      <c r="CS34" s="281"/>
      <c r="CT34" s="281"/>
      <c r="CU34" s="281"/>
      <c r="CV34" s="281"/>
      <c r="CW34" s="281"/>
      <c r="CX34" s="281"/>
      <c r="CY34" s="281"/>
      <c r="CZ34" s="281"/>
      <c r="DA34" s="281"/>
      <c r="DB34" s="281"/>
      <c r="DC34" s="281"/>
      <c r="DD34" s="281"/>
      <c r="DE34" s="281"/>
      <c r="DF34" s="281"/>
      <c r="DG34" s="281"/>
      <c r="DH34" s="281"/>
      <c r="DI34" s="281"/>
      <c r="DJ34" s="281"/>
      <c r="DK34" s="281"/>
      <c r="DL34" s="281"/>
      <c r="DM34" s="281"/>
      <c r="DN34" s="281"/>
      <c r="DO34" s="281"/>
      <c r="DP34" s="281"/>
      <c r="DQ34" s="281"/>
      <c r="DR34" s="281"/>
      <c r="DS34" s="281"/>
      <c r="DT34" s="281"/>
      <c r="DU34" s="281"/>
      <c r="DV34" s="281"/>
      <c r="DW34" s="281"/>
      <c r="DX34" s="281"/>
      <c r="DY34" s="281"/>
      <c r="DZ34" s="281"/>
      <c r="EA34" s="281"/>
      <c r="EB34" s="281"/>
      <c r="EC34" s="281"/>
      <c r="ED34" s="281"/>
      <c r="EE34" s="281"/>
      <c r="EF34" s="281"/>
      <c r="EG34" s="281"/>
      <c r="EH34" s="281"/>
      <c r="EI34" s="281"/>
      <c r="EJ34" s="281"/>
      <c r="EK34" s="281"/>
      <c r="EL34" s="281"/>
      <c r="EM34" s="281"/>
      <c r="EN34" s="281"/>
      <c r="EO34" s="281"/>
      <c r="EP34" s="281"/>
      <c r="EQ34" s="281"/>
      <c r="ER34" s="281"/>
      <c r="ES34" s="281"/>
      <c r="ET34" s="281"/>
      <c r="EU34" s="281"/>
      <c r="EV34" s="281"/>
      <c r="EW34" s="281"/>
      <c r="EX34" s="281"/>
      <c r="EY34" s="281"/>
      <c r="EZ34" s="281"/>
      <c r="FA34" s="281"/>
      <c r="FB34" s="281"/>
      <c r="FC34" s="281"/>
      <c r="FD34" s="281"/>
      <c r="FE34" s="281"/>
      <c r="FF34" s="281"/>
      <c r="FG34" s="281"/>
      <c r="FH34" s="281"/>
      <c r="FI34" s="281"/>
      <c r="FJ34" s="281"/>
      <c r="FK34" s="281"/>
      <c r="FL34" s="281"/>
      <c r="FM34" s="281"/>
      <c r="FN34" s="281"/>
      <c r="FO34" s="281"/>
      <c r="FP34" s="281"/>
      <c r="FQ34" s="281"/>
      <c r="FR34" s="281"/>
      <c r="FS34" s="281"/>
      <c r="FT34" s="281"/>
      <c r="FU34" s="281"/>
      <c r="FV34" s="281"/>
      <c r="FW34" s="281"/>
      <c r="FX34" s="281"/>
      <c r="FY34" s="281"/>
      <c r="FZ34" s="281"/>
      <c r="GA34" s="281"/>
      <c r="GB34" s="281"/>
      <c r="GC34" s="281"/>
      <c r="GD34" s="281"/>
      <c r="GE34" s="281"/>
      <c r="GF34" s="281"/>
      <c r="GG34" s="281"/>
      <c r="GH34" s="281"/>
      <c r="GI34" s="281"/>
      <c r="GJ34" s="281"/>
      <c r="GK34" s="281"/>
      <c r="GL34" s="281"/>
      <c r="GM34" s="281"/>
      <c r="GN34" s="281"/>
      <c r="GO34" s="281"/>
      <c r="GP34" s="281"/>
      <c r="GQ34" s="281"/>
      <c r="GR34" s="281"/>
      <c r="GS34" s="281"/>
      <c r="GT34" s="281"/>
      <c r="GU34" s="281"/>
      <c r="GV34" s="281"/>
      <c r="GW34" s="281"/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281"/>
      <c r="HT34" s="281"/>
      <c r="HU34" s="281"/>
      <c r="HV34" s="281"/>
      <c r="HW34" s="281"/>
      <c r="HX34" s="281"/>
      <c r="HY34" s="281"/>
      <c r="HZ34" s="281"/>
      <c r="IA34" s="281"/>
      <c r="IB34" s="281"/>
      <c r="IC34" s="281"/>
      <c r="ID34" s="281"/>
      <c r="IE34" s="281"/>
      <c r="IF34" s="281"/>
      <c r="IG34" s="281"/>
      <c r="IH34" s="281"/>
      <c r="II34" s="281"/>
      <c r="IJ34" s="281"/>
      <c r="IK34" s="281"/>
      <c r="IL34" s="281"/>
      <c r="IM34" s="281"/>
      <c r="IN34" s="281"/>
      <c r="IO34" s="281"/>
      <c r="IP34" s="281"/>
    </row>
    <row r="35" spans="1:250" s="793" customFormat="1" ht="93.75" hidden="1">
      <c r="A35" s="777" t="s">
        <v>268</v>
      </c>
      <c r="B35" s="549" t="s">
        <v>634</v>
      </c>
      <c r="C35" s="549" t="s">
        <v>635</v>
      </c>
      <c r="D35" s="550" t="s">
        <v>657</v>
      </c>
      <c r="E35" s="768" t="s">
        <v>658</v>
      </c>
      <c r="F35" s="769" t="s">
        <v>357</v>
      </c>
      <c r="G35" s="783" t="s">
        <v>351</v>
      </c>
      <c r="H35" s="549"/>
      <c r="I35" s="784">
        <f>+I36</f>
        <v>0</v>
      </c>
      <c r="J35" s="784">
        <f>+J36</f>
        <v>0</v>
      </c>
    </row>
    <row r="36" spans="1:250" s="866" customFormat="1" ht="112.5" hidden="1">
      <c r="A36" s="571" t="s">
        <v>269</v>
      </c>
      <c r="B36" s="850" t="s">
        <v>634</v>
      </c>
      <c r="C36" s="850" t="s">
        <v>635</v>
      </c>
      <c r="D36" s="851" t="s">
        <v>657</v>
      </c>
      <c r="E36" s="852" t="s">
        <v>720</v>
      </c>
      <c r="F36" s="853" t="s">
        <v>357</v>
      </c>
      <c r="G36" s="854" t="s">
        <v>351</v>
      </c>
      <c r="H36" s="868"/>
      <c r="I36" s="869">
        <f>+I37</f>
        <v>0</v>
      </c>
      <c r="J36" s="869">
        <f>+J37</f>
        <v>0</v>
      </c>
    </row>
    <row r="37" spans="1:250" s="996" customFormat="1" ht="37.5" hidden="1">
      <c r="A37" s="982" t="s">
        <v>270</v>
      </c>
      <c r="B37" s="975" t="s">
        <v>634</v>
      </c>
      <c r="C37" s="975" t="s">
        <v>635</v>
      </c>
      <c r="D37" s="976" t="s">
        <v>657</v>
      </c>
      <c r="E37" s="977" t="s">
        <v>720</v>
      </c>
      <c r="F37" s="978" t="s">
        <v>635</v>
      </c>
      <c r="G37" s="979" t="s">
        <v>351</v>
      </c>
      <c r="H37" s="1005"/>
      <c r="I37" s="1006">
        <f>I38</f>
        <v>0</v>
      </c>
      <c r="J37" s="1006">
        <f>J38</f>
        <v>0</v>
      </c>
    </row>
    <row r="38" spans="1:250" s="921" customFormat="1" hidden="1">
      <c r="A38" s="557" t="s">
        <v>721</v>
      </c>
      <c r="B38" s="932" t="s">
        <v>634</v>
      </c>
      <c r="C38" s="932" t="s">
        <v>635</v>
      </c>
      <c r="D38" s="933" t="s">
        <v>657</v>
      </c>
      <c r="E38" s="359" t="s">
        <v>720</v>
      </c>
      <c r="F38" s="928" t="s">
        <v>635</v>
      </c>
      <c r="G38" s="909" t="s">
        <v>471</v>
      </c>
      <c r="H38" s="932"/>
      <c r="I38" s="934">
        <f>I39</f>
        <v>0</v>
      </c>
      <c r="J38" s="934">
        <f>J39</f>
        <v>0</v>
      </c>
    </row>
    <row r="39" spans="1:250" s="163" customFormat="1" ht="37.5">
      <c r="A39" s="115" t="s">
        <v>527</v>
      </c>
      <c r="B39" s="480" t="s">
        <v>634</v>
      </c>
      <c r="C39" s="480" t="s">
        <v>635</v>
      </c>
      <c r="D39" s="20" t="s">
        <v>657</v>
      </c>
      <c r="E39" s="154" t="s">
        <v>720</v>
      </c>
      <c r="F39" s="679" t="s">
        <v>635</v>
      </c>
      <c r="G39" s="455" t="s">
        <v>471</v>
      </c>
      <c r="H39" s="20" t="s">
        <v>644</v>
      </c>
      <c r="I39" s="452"/>
      <c r="J39" s="452"/>
    </row>
    <row r="40" spans="1:250" s="785" customFormat="1" ht="56.25">
      <c r="A40" s="777" t="s">
        <v>255</v>
      </c>
      <c r="B40" s="549" t="s">
        <v>634</v>
      </c>
      <c r="C40" s="549" t="s">
        <v>635</v>
      </c>
      <c r="D40" s="550" t="s">
        <v>657</v>
      </c>
      <c r="E40" s="768" t="s">
        <v>659</v>
      </c>
      <c r="F40" s="769" t="s">
        <v>357</v>
      </c>
      <c r="G40" s="783" t="s">
        <v>351</v>
      </c>
      <c r="H40" s="549"/>
      <c r="I40" s="784">
        <f>+I41</f>
        <v>4295</v>
      </c>
      <c r="J40" s="784">
        <f>+J41</f>
        <v>4295</v>
      </c>
    </row>
    <row r="41" spans="1:250" s="866" customFormat="1" ht="56.25">
      <c r="A41" s="571" t="s">
        <v>256</v>
      </c>
      <c r="B41" s="850" t="s">
        <v>634</v>
      </c>
      <c r="C41" s="850" t="s">
        <v>635</v>
      </c>
      <c r="D41" s="851" t="s">
        <v>657</v>
      </c>
      <c r="E41" s="859" t="s">
        <v>733</v>
      </c>
      <c r="F41" s="860" t="s">
        <v>357</v>
      </c>
      <c r="G41" s="572" t="s">
        <v>351</v>
      </c>
      <c r="H41" s="850"/>
      <c r="I41" s="573">
        <f>+I43</f>
        <v>4295</v>
      </c>
      <c r="J41" s="573">
        <f>+J43</f>
        <v>4295</v>
      </c>
    </row>
    <row r="42" spans="1:250" s="996" customFormat="1" ht="56.25">
      <c r="A42" s="982" t="s">
        <v>142</v>
      </c>
      <c r="B42" s="975" t="s">
        <v>634</v>
      </c>
      <c r="C42" s="975" t="s">
        <v>635</v>
      </c>
      <c r="D42" s="976" t="s">
        <v>657</v>
      </c>
      <c r="E42" s="987" t="s">
        <v>733</v>
      </c>
      <c r="F42" s="988" t="s">
        <v>635</v>
      </c>
      <c r="G42" s="989" t="s">
        <v>351</v>
      </c>
      <c r="H42" s="975"/>
      <c r="I42" s="980">
        <f>I43</f>
        <v>4295</v>
      </c>
      <c r="J42" s="980">
        <f>J43</f>
        <v>4295</v>
      </c>
    </row>
    <row r="43" spans="1:250" s="931" customFormat="1">
      <c r="A43" s="911" t="s">
        <v>735</v>
      </c>
      <c r="B43" s="912" t="s">
        <v>634</v>
      </c>
      <c r="C43" s="912" t="s">
        <v>635</v>
      </c>
      <c r="D43" s="913" t="s">
        <v>657</v>
      </c>
      <c r="E43" s="359" t="s">
        <v>733</v>
      </c>
      <c r="F43" s="928" t="s">
        <v>635</v>
      </c>
      <c r="G43" s="909" t="s">
        <v>368</v>
      </c>
      <c r="H43" s="929"/>
      <c r="I43" s="930">
        <f>+I44</f>
        <v>4295</v>
      </c>
      <c r="J43" s="930">
        <f>+J44</f>
        <v>4295</v>
      </c>
    </row>
    <row r="44" spans="1:250" s="163" customFormat="1" ht="37.5">
      <c r="A44" s="115" t="s">
        <v>527</v>
      </c>
      <c r="B44" s="443" t="s">
        <v>634</v>
      </c>
      <c r="C44" s="443" t="s">
        <v>635</v>
      </c>
      <c r="D44" s="16" t="s">
        <v>657</v>
      </c>
      <c r="E44" s="63" t="s">
        <v>733</v>
      </c>
      <c r="F44" s="680" t="s">
        <v>635</v>
      </c>
      <c r="G44" s="355" t="s">
        <v>368</v>
      </c>
      <c r="H44" s="16" t="s">
        <v>644</v>
      </c>
      <c r="I44" s="452">
        <v>4295</v>
      </c>
      <c r="J44" s="452">
        <v>4295</v>
      </c>
    </row>
    <row r="45" spans="1:250" s="785" customFormat="1" ht="37.5">
      <c r="A45" s="777" t="s">
        <v>45</v>
      </c>
      <c r="B45" s="786" t="s">
        <v>634</v>
      </c>
      <c r="C45" s="786" t="s">
        <v>635</v>
      </c>
      <c r="D45" s="787">
        <v>13</v>
      </c>
      <c r="E45" s="788" t="s">
        <v>44</v>
      </c>
      <c r="F45" s="789" t="s">
        <v>357</v>
      </c>
      <c r="G45" s="790" t="s">
        <v>354</v>
      </c>
      <c r="H45" s="791"/>
      <c r="I45" s="792">
        <f>+I46</f>
        <v>55248</v>
      </c>
      <c r="J45" s="792">
        <f>+J46</f>
        <v>48015</v>
      </c>
    </row>
    <row r="46" spans="1:250" s="163" customFormat="1">
      <c r="A46" s="571" t="s">
        <v>325</v>
      </c>
      <c r="B46" s="574" t="s">
        <v>634</v>
      </c>
      <c r="C46" s="574" t="s">
        <v>635</v>
      </c>
      <c r="D46" s="575">
        <v>13</v>
      </c>
      <c r="E46" s="576" t="s">
        <v>46</v>
      </c>
      <c r="F46" s="579" t="s">
        <v>357</v>
      </c>
      <c r="G46" s="572" t="s">
        <v>354</v>
      </c>
      <c r="H46" s="574"/>
      <c r="I46" s="573">
        <f>I47</f>
        <v>55248</v>
      </c>
      <c r="J46" s="573">
        <f>J47</f>
        <v>48015</v>
      </c>
    </row>
    <row r="47" spans="1:250" s="921" customFormat="1" ht="37.5">
      <c r="A47" s="558" t="s">
        <v>48</v>
      </c>
      <c r="B47" s="926" t="s">
        <v>634</v>
      </c>
      <c r="C47" s="926" t="s">
        <v>635</v>
      </c>
      <c r="D47" s="927">
        <v>13</v>
      </c>
      <c r="E47" s="559" t="s">
        <v>46</v>
      </c>
      <c r="F47" s="681" t="s">
        <v>357</v>
      </c>
      <c r="G47" s="560" t="s">
        <v>369</v>
      </c>
      <c r="H47" s="926"/>
      <c r="I47" s="561">
        <f>SUM(I48:I49)</f>
        <v>55248</v>
      </c>
      <c r="J47" s="561">
        <f>SUM(J48:J49)</f>
        <v>48015</v>
      </c>
    </row>
    <row r="48" spans="1:250" s="320" customFormat="1" ht="37.5">
      <c r="A48" s="115" t="s">
        <v>527</v>
      </c>
      <c r="B48" s="481" t="s">
        <v>634</v>
      </c>
      <c r="C48" s="481" t="s">
        <v>635</v>
      </c>
      <c r="D48" s="172">
        <v>13</v>
      </c>
      <c r="E48" s="173" t="s">
        <v>46</v>
      </c>
      <c r="F48" s="682" t="s">
        <v>357</v>
      </c>
      <c r="G48" s="174" t="s">
        <v>369</v>
      </c>
      <c r="H48" s="16" t="s">
        <v>644</v>
      </c>
      <c r="I48" s="453">
        <v>40953</v>
      </c>
      <c r="J48" s="453">
        <v>33720</v>
      </c>
    </row>
    <row r="49" spans="1:39" s="320" customFormat="1">
      <c r="A49" s="140" t="s">
        <v>645</v>
      </c>
      <c r="B49" s="481" t="s">
        <v>634</v>
      </c>
      <c r="C49" s="481" t="s">
        <v>635</v>
      </c>
      <c r="D49" s="172">
        <v>13</v>
      </c>
      <c r="E49" s="173" t="s">
        <v>46</v>
      </c>
      <c r="F49" s="682" t="s">
        <v>357</v>
      </c>
      <c r="G49" s="174" t="s">
        <v>369</v>
      </c>
      <c r="H49" s="439" t="s">
        <v>646</v>
      </c>
      <c r="I49" s="453">
        <v>14295</v>
      </c>
      <c r="J49" s="453">
        <v>14295</v>
      </c>
    </row>
    <row r="50" spans="1:39" s="1046" customFormat="1" hidden="1">
      <c r="A50" s="794" t="s">
        <v>50</v>
      </c>
      <c r="B50" s="795" t="s">
        <v>634</v>
      </c>
      <c r="C50" s="795" t="s">
        <v>635</v>
      </c>
      <c r="D50" s="796" t="s">
        <v>657</v>
      </c>
      <c r="E50" s="797" t="s">
        <v>49</v>
      </c>
      <c r="F50" s="798" t="s">
        <v>357</v>
      </c>
      <c r="G50" s="783" t="s">
        <v>351</v>
      </c>
      <c r="H50" s="795"/>
      <c r="I50" s="784">
        <f>+I51</f>
        <v>0</v>
      </c>
      <c r="J50" s="784">
        <f>+J51</f>
        <v>0</v>
      </c>
    </row>
    <row r="51" spans="1:39" s="1048" customFormat="1" hidden="1">
      <c r="A51" s="577" t="s">
        <v>52</v>
      </c>
      <c r="B51" s="1014" t="s">
        <v>634</v>
      </c>
      <c r="C51" s="1014" t="s">
        <v>635</v>
      </c>
      <c r="D51" s="578" t="s">
        <v>657</v>
      </c>
      <c r="E51" s="576" t="s">
        <v>51</v>
      </c>
      <c r="F51" s="579" t="s">
        <v>357</v>
      </c>
      <c r="G51" s="572" t="s">
        <v>351</v>
      </c>
      <c r="H51" s="579"/>
      <c r="I51" s="573">
        <f>+I52</f>
        <v>0</v>
      </c>
      <c r="J51" s="573">
        <f>+J52</f>
        <v>0</v>
      </c>
    </row>
    <row r="52" spans="1:39" s="925" customFormat="1" ht="37.5" hidden="1">
      <c r="A52" s="557" t="s">
        <v>221</v>
      </c>
      <c r="B52" s="562" t="s">
        <v>634</v>
      </c>
      <c r="C52" s="562" t="s">
        <v>635</v>
      </c>
      <c r="D52" s="563" t="s">
        <v>657</v>
      </c>
      <c r="E52" s="559" t="s">
        <v>51</v>
      </c>
      <c r="F52" s="681" t="s">
        <v>357</v>
      </c>
      <c r="G52" s="560" t="s">
        <v>370</v>
      </c>
      <c r="H52" s="563"/>
      <c r="I52" s="561">
        <f>SUM(I53:I54)</f>
        <v>0</v>
      </c>
      <c r="J52" s="561">
        <f>SUM(J53:J54)</f>
        <v>0</v>
      </c>
    </row>
    <row r="53" spans="1:39" s="163" customFormat="1" ht="75">
      <c r="A53" s="31" t="s">
        <v>642</v>
      </c>
      <c r="B53" s="443" t="s">
        <v>634</v>
      </c>
      <c r="C53" s="443" t="s">
        <v>635</v>
      </c>
      <c r="D53" s="16" t="s">
        <v>657</v>
      </c>
      <c r="E53" s="317" t="s">
        <v>51</v>
      </c>
      <c r="F53" s="683" t="s">
        <v>357</v>
      </c>
      <c r="G53" s="318" t="s">
        <v>370</v>
      </c>
      <c r="H53" s="16" t="s">
        <v>637</v>
      </c>
      <c r="I53" s="457"/>
      <c r="J53" s="457"/>
    </row>
    <row r="54" spans="1:39" s="163" customFormat="1" ht="37.5">
      <c r="A54" s="115" t="s">
        <v>527</v>
      </c>
      <c r="B54" s="443" t="s">
        <v>634</v>
      </c>
      <c r="C54" s="443" t="s">
        <v>635</v>
      </c>
      <c r="D54" s="16" t="s">
        <v>657</v>
      </c>
      <c r="E54" s="317" t="s">
        <v>51</v>
      </c>
      <c r="F54" s="683" t="s">
        <v>357</v>
      </c>
      <c r="G54" s="318" t="s">
        <v>370</v>
      </c>
      <c r="H54" s="16" t="s">
        <v>644</v>
      </c>
      <c r="I54" s="602"/>
      <c r="J54" s="457"/>
    </row>
    <row r="55" spans="1:39" s="281" customFormat="1">
      <c r="A55" s="142" t="s">
        <v>662</v>
      </c>
      <c r="B55" s="99" t="s">
        <v>634</v>
      </c>
      <c r="C55" s="99" t="s">
        <v>636</v>
      </c>
      <c r="D55" s="96"/>
      <c r="E55" s="96"/>
      <c r="F55" s="615"/>
      <c r="G55" s="669"/>
      <c r="H55" s="99"/>
      <c r="I55" s="534">
        <f>+I56</f>
        <v>90188</v>
      </c>
      <c r="J55" s="534">
        <f>+J56</f>
        <v>93746</v>
      </c>
    </row>
    <row r="56" spans="1:39" s="281" customFormat="1">
      <c r="A56" s="143" t="s">
        <v>663</v>
      </c>
      <c r="B56" s="539" t="s">
        <v>634</v>
      </c>
      <c r="C56" s="539" t="s">
        <v>636</v>
      </c>
      <c r="D56" s="540" t="s">
        <v>664</v>
      </c>
      <c r="E56" s="541"/>
      <c r="F56" s="616"/>
      <c r="G56" s="670"/>
      <c r="H56" s="100"/>
      <c r="I56" s="537">
        <f t="shared" ref="I56:J58" si="4">I57</f>
        <v>90188</v>
      </c>
      <c r="J56" s="537">
        <f t="shared" si="4"/>
        <v>93746</v>
      </c>
    </row>
    <row r="57" spans="1:39" s="785" customFormat="1">
      <c r="A57" s="794" t="s">
        <v>50</v>
      </c>
      <c r="B57" s="795" t="s">
        <v>634</v>
      </c>
      <c r="C57" s="795" t="s">
        <v>636</v>
      </c>
      <c r="D57" s="796" t="s">
        <v>664</v>
      </c>
      <c r="E57" s="797" t="s">
        <v>49</v>
      </c>
      <c r="F57" s="798" t="s">
        <v>357</v>
      </c>
      <c r="G57" s="783" t="s">
        <v>354</v>
      </c>
      <c r="H57" s="795"/>
      <c r="I57" s="784">
        <f t="shared" si="4"/>
        <v>90188</v>
      </c>
      <c r="J57" s="784">
        <f t="shared" si="4"/>
        <v>93746</v>
      </c>
    </row>
    <row r="58" spans="1:39" s="866" customFormat="1">
      <c r="A58" s="577" t="s">
        <v>52</v>
      </c>
      <c r="B58" s="1014" t="s">
        <v>634</v>
      </c>
      <c r="C58" s="1014" t="s">
        <v>636</v>
      </c>
      <c r="D58" s="578" t="s">
        <v>664</v>
      </c>
      <c r="E58" s="576" t="s">
        <v>51</v>
      </c>
      <c r="F58" s="579" t="s">
        <v>357</v>
      </c>
      <c r="G58" s="572" t="s">
        <v>354</v>
      </c>
      <c r="H58" s="579"/>
      <c r="I58" s="573">
        <f t="shared" si="4"/>
        <v>90188</v>
      </c>
      <c r="J58" s="573">
        <f t="shared" si="4"/>
        <v>93746</v>
      </c>
      <c r="K58" s="1049"/>
    </row>
    <row r="59" spans="1:39" s="921" customFormat="1" ht="37.5">
      <c r="A59" s="557" t="s">
        <v>54</v>
      </c>
      <c r="B59" s="562" t="s">
        <v>634</v>
      </c>
      <c r="C59" s="562" t="s">
        <v>636</v>
      </c>
      <c r="D59" s="563" t="s">
        <v>664</v>
      </c>
      <c r="E59" s="559" t="s">
        <v>51</v>
      </c>
      <c r="F59" s="681" t="s">
        <v>357</v>
      </c>
      <c r="G59" s="560" t="s">
        <v>360</v>
      </c>
      <c r="H59" s="563"/>
      <c r="I59" s="561">
        <f>SUM(I60:I61)</f>
        <v>90188</v>
      </c>
      <c r="J59" s="561">
        <f>SUM(J60:J61)</f>
        <v>93746</v>
      </c>
    </row>
    <row r="60" spans="1:39" s="163" customFormat="1" ht="75">
      <c r="A60" s="31" t="s">
        <v>642</v>
      </c>
      <c r="B60" s="443" t="s">
        <v>634</v>
      </c>
      <c r="C60" s="443" t="s">
        <v>636</v>
      </c>
      <c r="D60" s="16" t="s">
        <v>664</v>
      </c>
      <c r="E60" s="317" t="s">
        <v>51</v>
      </c>
      <c r="F60" s="683" t="s">
        <v>357</v>
      </c>
      <c r="G60" s="318" t="s">
        <v>360</v>
      </c>
      <c r="H60" s="16" t="s">
        <v>637</v>
      </c>
      <c r="I60" s="452">
        <v>76557.600000000006</v>
      </c>
      <c r="J60" s="452">
        <v>76557.600000000006</v>
      </c>
    </row>
    <row r="61" spans="1:39" s="281" customFormat="1" ht="37.5">
      <c r="A61" s="115" t="s">
        <v>527</v>
      </c>
      <c r="B61" s="443" t="s">
        <v>634</v>
      </c>
      <c r="C61" s="443" t="s">
        <v>636</v>
      </c>
      <c r="D61" s="16" t="s">
        <v>664</v>
      </c>
      <c r="E61" s="317" t="s">
        <v>51</v>
      </c>
      <c r="F61" s="683" t="s">
        <v>357</v>
      </c>
      <c r="G61" s="318" t="s">
        <v>360</v>
      </c>
      <c r="H61" s="16" t="s">
        <v>644</v>
      </c>
      <c r="I61" s="452">
        <v>13630.4</v>
      </c>
      <c r="J61" s="452">
        <v>17188.400000000001</v>
      </c>
    </row>
    <row r="62" spans="1:39" s="163" customFormat="1" ht="37.5">
      <c r="A62" s="111" t="s">
        <v>665</v>
      </c>
      <c r="B62" s="535" t="s">
        <v>634</v>
      </c>
      <c r="C62" s="535" t="s">
        <v>664</v>
      </c>
      <c r="D62" s="105"/>
      <c r="E62" s="96"/>
      <c r="F62" s="615"/>
      <c r="G62" s="669"/>
      <c r="H62" s="105"/>
      <c r="I62" s="536">
        <f>I63+I72+I78</f>
        <v>3000</v>
      </c>
      <c r="J62" s="536">
        <f>J63+J72+J78</f>
        <v>3000</v>
      </c>
    </row>
    <row r="63" spans="1:39" s="344" customFormat="1" hidden="1">
      <c r="A63" s="543" t="s">
        <v>116</v>
      </c>
      <c r="B63" s="544" t="s">
        <v>634</v>
      </c>
      <c r="C63" s="544" t="s">
        <v>664</v>
      </c>
      <c r="D63" s="107" t="s">
        <v>234</v>
      </c>
      <c r="E63" s="241"/>
      <c r="F63" s="612"/>
      <c r="G63" s="663"/>
      <c r="H63" s="240"/>
      <c r="I63" s="537">
        <f>+I64</f>
        <v>0</v>
      </c>
      <c r="J63" s="537">
        <f>+J64</f>
        <v>0</v>
      </c>
      <c r="K63" s="343"/>
      <c r="L63" s="343"/>
      <c r="M63" s="343"/>
      <c r="N63" s="343"/>
      <c r="O63" s="343"/>
      <c r="P63" s="343"/>
      <c r="Q63" s="343"/>
      <c r="R63" s="343"/>
      <c r="S63" s="343"/>
      <c r="T63" s="343"/>
      <c r="U63" s="343"/>
      <c r="V63" s="343"/>
      <c r="W63" s="343"/>
      <c r="X63" s="343"/>
      <c r="Y63" s="343"/>
      <c r="Z63" s="343"/>
      <c r="AA63" s="343"/>
      <c r="AB63" s="343"/>
      <c r="AC63" s="343"/>
      <c r="AD63" s="343"/>
      <c r="AE63" s="343"/>
      <c r="AF63" s="343"/>
      <c r="AG63" s="343"/>
      <c r="AH63" s="343"/>
      <c r="AI63" s="343"/>
      <c r="AJ63" s="343"/>
      <c r="AK63" s="343"/>
      <c r="AL63" s="343"/>
      <c r="AM63" s="343"/>
    </row>
    <row r="64" spans="1:39" s="776" customFormat="1" ht="93.75" hidden="1">
      <c r="A64" s="777" t="s">
        <v>271</v>
      </c>
      <c r="B64" s="549" t="s">
        <v>634</v>
      </c>
      <c r="C64" s="549" t="s">
        <v>664</v>
      </c>
      <c r="D64" s="551" t="s">
        <v>234</v>
      </c>
      <c r="E64" s="797" t="s">
        <v>740</v>
      </c>
      <c r="F64" s="798" t="s">
        <v>357</v>
      </c>
      <c r="G64" s="783" t="s">
        <v>351</v>
      </c>
      <c r="H64" s="551"/>
      <c r="I64" s="799">
        <f>+I65</f>
        <v>0</v>
      </c>
      <c r="J64" s="799">
        <f>+J65</f>
        <v>0</v>
      </c>
    </row>
    <row r="65" spans="1:10" s="1017" customFormat="1" ht="150" hidden="1">
      <c r="A65" s="571" t="s">
        <v>272</v>
      </c>
      <c r="B65" s="850" t="s">
        <v>634</v>
      </c>
      <c r="C65" s="850" t="s">
        <v>664</v>
      </c>
      <c r="D65" s="858" t="s">
        <v>234</v>
      </c>
      <c r="E65" s="576" t="s">
        <v>741</v>
      </c>
      <c r="F65" s="579" t="s">
        <v>357</v>
      </c>
      <c r="G65" s="572" t="s">
        <v>351</v>
      </c>
      <c r="H65" s="858"/>
      <c r="I65" s="855">
        <f>+I66+I69</f>
        <v>0</v>
      </c>
      <c r="J65" s="855">
        <f>+J66+J69</f>
        <v>0</v>
      </c>
    </row>
    <row r="66" spans="1:10" s="1045" customFormat="1" ht="93.75" hidden="1">
      <c r="A66" s="982" t="s">
        <v>235</v>
      </c>
      <c r="B66" s="975" t="s">
        <v>634</v>
      </c>
      <c r="C66" s="975" t="s">
        <v>664</v>
      </c>
      <c r="D66" s="986" t="s">
        <v>234</v>
      </c>
      <c r="E66" s="987" t="s">
        <v>741</v>
      </c>
      <c r="F66" s="988" t="s">
        <v>636</v>
      </c>
      <c r="G66" s="989" t="s">
        <v>351</v>
      </c>
      <c r="H66" s="986"/>
      <c r="I66" s="980">
        <f>+I67</f>
        <v>0</v>
      </c>
      <c r="J66" s="980">
        <f>+J67</f>
        <v>0</v>
      </c>
    </row>
    <row r="67" spans="1:10" s="924" customFormat="1" ht="56.25" hidden="1">
      <c r="A67" s="558" t="s">
        <v>246</v>
      </c>
      <c r="B67" s="564" t="s">
        <v>634</v>
      </c>
      <c r="C67" s="564" t="s">
        <v>664</v>
      </c>
      <c r="D67" s="565" t="s">
        <v>234</v>
      </c>
      <c r="E67" s="559" t="s">
        <v>741</v>
      </c>
      <c r="F67" s="681" t="s">
        <v>636</v>
      </c>
      <c r="G67" s="560" t="s">
        <v>372</v>
      </c>
      <c r="H67" s="566"/>
      <c r="I67" s="561">
        <f>+I68</f>
        <v>0</v>
      </c>
      <c r="J67" s="561">
        <f>+J68</f>
        <v>0</v>
      </c>
    </row>
    <row r="68" spans="1:10" s="163" customFormat="1" ht="37.5">
      <c r="A68" s="115" t="s">
        <v>527</v>
      </c>
      <c r="B68" s="482" t="s">
        <v>634</v>
      </c>
      <c r="C68" s="482" t="s">
        <v>664</v>
      </c>
      <c r="D68" s="110" t="s">
        <v>234</v>
      </c>
      <c r="E68" s="317" t="s">
        <v>741</v>
      </c>
      <c r="F68" s="683" t="s">
        <v>636</v>
      </c>
      <c r="G68" s="318" t="s">
        <v>372</v>
      </c>
      <c r="H68" s="16" t="s">
        <v>644</v>
      </c>
      <c r="I68" s="452"/>
      <c r="J68" s="452"/>
    </row>
    <row r="69" spans="1:10" s="996" customFormat="1" ht="75" hidden="1">
      <c r="A69" s="982" t="s">
        <v>236</v>
      </c>
      <c r="B69" s="975" t="s">
        <v>634</v>
      </c>
      <c r="C69" s="975" t="s">
        <v>237</v>
      </c>
      <c r="D69" s="986" t="s">
        <v>234</v>
      </c>
      <c r="E69" s="987" t="s">
        <v>741</v>
      </c>
      <c r="F69" s="988" t="s">
        <v>664</v>
      </c>
      <c r="G69" s="989" t="s">
        <v>354</v>
      </c>
      <c r="H69" s="986"/>
      <c r="I69" s="980">
        <f>+I70</f>
        <v>0</v>
      </c>
      <c r="J69" s="980">
        <f>+J70</f>
        <v>0</v>
      </c>
    </row>
    <row r="70" spans="1:10" s="921" customFormat="1" ht="56.25" hidden="1">
      <c r="A70" s="558" t="s">
        <v>246</v>
      </c>
      <c r="B70" s="564" t="s">
        <v>634</v>
      </c>
      <c r="C70" s="564" t="s">
        <v>664</v>
      </c>
      <c r="D70" s="565" t="s">
        <v>234</v>
      </c>
      <c r="E70" s="559" t="s">
        <v>741</v>
      </c>
      <c r="F70" s="681" t="s">
        <v>664</v>
      </c>
      <c r="G70" s="560" t="s">
        <v>371</v>
      </c>
      <c r="H70" s="566"/>
      <c r="I70" s="561">
        <f>+I71</f>
        <v>0</v>
      </c>
      <c r="J70" s="561">
        <f>+J71</f>
        <v>0</v>
      </c>
    </row>
    <row r="71" spans="1:10" s="163" customFormat="1" ht="37.5">
      <c r="A71" s="115" t="s">
        <v>527</v>
      </c>
      <c r="B71" s="482" t="s">
        <v>634</v>
      </c>
      <c r="C71" s="482" t="s">
        <v>664</v>
      </c>
      <c r="D71" s="110" t="s">
        <v>234</v>
      </c>
      <c r="E71" s="317" t="s">
        <v>741</v>
      </c>
      <c r="F71" s="683" t="s">
        <v>664</v>
      </c>
      <c r="G71" s="318" t="s">
        <v>371</v>
      </c>
      <c r="H71" s="16" t="s">
        <v>644</v>
      </c>
      <c r="I71" s="452"/>
      <c r="J71" s="452"/>
    </row>
    <row r="72" spans="1:10" s="163" customFormat="1" ht="37.5">
      <c r="A72" s="543" t="s">
        <v>114</v>
      </c>
      <c r="B72" s="544" t="s">
        <v>634</v>
      </c>
      <c r="C72" s="544" t="s">
        <v>664</v>
      </c>
      <c r="D72" s="107" t="s">
        <v>691</v>
      </c>
      <c r="E72" s="241"/>
      <c r="F72" s="612"/>
      <c r="G72" s="663"/>
      <c r="H72" s="240"/>
      <c r="I72" s="537">
        <f>I73</f>
        <v>3000</v>
      </c>
      <c r="J72" s="537">
        <f>J73</f>
        <v>3000</v>
      </c>
    </row>
    <row r="73" spans="1:10" s="785" customFormat="1" ht="75">
      <c r="A73" s="777" t="s">
        <v>33</v>
      </c>
      <c r="B73" s="549" t="s">
        <v>634</v>
      </c>
      <c r="C73" s="549" t="s">
        <v>664</v>
      </c>
      <c r="D73" s="551" t="s">
        <v>691</v>
      </c>
      <c r="E73" s="797" t="s">
        <v>740</v>
      </c>
      <c r="F73" s="798" t="s">
        <v>357</v>
      </c>
      <c r="G73" s="783" t="s">
        <v>351</v>
      </c>
      <c r="H73" s="551"/>
      <c r="I73" s="799">
        <f>+I74</f>
        <v>3000</v>
      </c>
      <c r="J73" s="799">
        <f>+J74</f>
        <v>3000</v>
      </c>
    </row>
    <row r="74" spans="1:10" s="866" customFormat="1" ht="131.25">
      <c r="A74" s="577" t="s">
        <v>39</v>
      </c>
      <c r="B74" s="850" t="s">
        <v>634</v>
      </c>
      <c r="C74" s="850" t="s">
        <v>664</v>
      </c>
      <c r="D74" s="858" t="s">
        <v>691</v>
      </c>
      <c r="E74" s="576" t="s">
        <v>143</v>
      </c>
      <c r="F74" s="579" t="s">
        <v>357</v>
      </c>
      <c r="G74" s="572" t="s">
        <v>351</v>
      </c>
      <c r="H74" s="858"/>
      <c r="I74" s="855">
        <f>+I75</f>
        <v>3000</v>
      </c>
      <c r="J74" s="855">
        <f>+J75</f>
        <v>3000</v>
      </c>
    </row>
    <row r="75" spans="1:10" s="996" customFormat="1" ht="56.25">
      <c r="A75" s="982" t="s">
        <v>150</v>
      </c>
      <c r="B75" s="975" t="s">
        <v>634</v>
      </c>
      <c r="C75" s="975" t="s">
        <v>664</v>
      </c>
      <c r="D75" s="986" t="s">
        <v>691</v>
      </c>
      <c r="E75" s="987" t="s">
        <v>144</v>
      </c>
      <c r="F75" s="988" t="s">
        <v>635</v>
      </c>
      <c r="G75" s="989" t="s">
        <v>351</v>
      </c>
      <c r="H75" s="986"/>
      <c r="I75" s="980">
        <f>I76</f>
        <v>3000</v>
      </c>
      <c r="J75" s="980">
        <f>J76</f>
        <v>3000</v>
      </c>
    </row>
    <row r="76" spans="1:10" s="921" customFormat="1" ht="75">
      <c r="A76" s="558" t="s">
        <v>743</v>
      </c>
      <c r="B76" s="564" t="s">
        <v>634</v>
      </c>
      <c r="C76" s="564" t="s">
        <v>664</v>
      </c>
      <c r="D76" s="565" t="s">
        <v>691</v>
      </c>
      <c r="E76" s="559" t="s">
        <v>143</v>
      </c>
      <c r="F76" s="681" t="s">
        <v>635</v>
      </c>
      <c r="G76" s="560" t="s">
        <v>361</v>
      </c>
      <c r="H76" s="566"/>
      <c r="I76" s="561">
        <f>+I77</f>
        <v>3000</v>
      </c>
      <c r="J76" s="561">
        <f>+J77</f>
        <v>3000</v>
      </c>
    </row>
    <row r="77" spans="1:10" s="163" customFormat="1" ht="37.5">
      <c r="A77" s="115" t="s">
        <v>527</v>
      </c>
      <c r="B77" s="482" t="s">
        <v>634</v>
      </c>
      <c r="C77" s="482" t="s">
        <v>664</v>
      </c>
      <c r="D77" s="110" t="s">
        <v>691</v>
      </c>
      <c r="E77" s="317" t="s">
        <v>143</v>
      </c>
      <c r="F77" s="683" t="s">
        <v>635</v>
      </c>
      <c r="G77" s="318" t="s">
        <v>361</v>
      </c>
      <c r="H77" s="16" t="s">
        <v>644</v>
      </c>
      <c r="I77" s="452">
        <v>3000</v>
      </c>
      <c r="J77" s="452">
        <v>3000</v>
      </c>
    </row>
    <row r="78" spans="1:10" s="163" customFormat="1" ht="37.5" hidden="1">
      <c r="A78" s="324" t="s">
        <v>668</v>
      </c>
      <c r="B78" s="545" t="s">
        <v>634</v>
      </c>
      <c r="C78" s="545" t="s">
        <v>664</v>
      </c>
      <c r="D78" s="100">
        <v>14</v>
      </c>
      <c r="E78" s="241"/>
      <c r="F78" s="612"/>
      <c r="G78" s="663"/>
      <c r="H78" s="100"/>
      <c r="I78" s="537">
        <f t="shared" ref="I78:J80" si="5">+I79</f>
        <v>0</v>
      </c>
      <c r="J78" s="537">
        <f t="shared" si="5"/>
        <v>0</v>
      </c>
    </row>
    <row r="79" spans="1:10" s="785" customFormat="1" ht="75" hidden="1">
      <c r="A79" s="965" t="s">
        <v>274</v>
      </c>
      <c r="B79" s="552" t="s">
        <v>634</v>
      </c>
      <c r="C79" s="552" t="s">
        <v>664</v>
      </c>
      <c r="D79" s="966">
        <v>14</v>
      </c>
      <c r="E79" s="797" t="s">
        <v>669</v>
      </c>
      <c r="F79" s="798" t="s">
        <v>357</v>
      </c>
      <c r="G79" s="783" t="s">
        <v>351</v>
      </c>
      <c r="H79" s="966"/>
      <c r="I79" s="784">
        <f t="shared" si="5"/>
        <v>0</v>
      </c>
      <c r="J79" s="784">
        <f t="shared" si="5"/>
        <v>0</v>
      </c>
    </row>
    <row r="80" spans="1:10" s="866" customFormat="1" ht="112.5" hidden="1">
      <c r="A80" s="1011" t="s">
        <v>275</v>
      </c>
      <c r="B80" s="1012" t="s">
        <v>634</v>
      </c>
      <c r="C80" s="1012" t="s">
        <v>664</v>
      </c>
      <c r="D80" s="1013" t="s">
        <v>670</v>
      </c>
      <c r="E80" s="576" t="s">
        <v>737</v>
      </c>
      <c r="F80" s="579" t="s">
        <v>357</v>
      </c>
      <c r="G80" s="572" t="s">
        <v>351</v>
      </c>
      <c r="H80" s="1013"/>
      <c r="I80" s="573">
        <f t="shared" si="5"/>
        <v>0</v>
      </c>
      <c r="J80" s="573">
        <f t="shared" si="5"/>
        <v>0</v>
      </c>
    </row>
    <row r="81" spans="1:39" s="996" customFormat="1" ht="37.5" hidden="1">
      <c r="A81" s="999" t="s">
        <v>172</v>
      </c>
      <c r="B81" s="1000" t="s">
        <v>634</v>
      </c>
      <c r="C81" s="1000" t="s">
        <v>664</v>
      </c>
      <c r="D81" s="1001">
        <v>14</v>
      </c>
      <c r="E81" s="997" t="s">
        <v>737</v>
      </c>
      <c r="F81" s="994" t="s">
        <v>635</v>
      </c>
      <c r="G81" s="989" t="s">
        <v>351</v>
      </c>
      <c r="H81" s="986"/>
      <c r="I81" s="1002">
        <f>+I82+I84</f>
        <v>0</v>
      </c>
      <c r="J81" s="1002">
        <f>+J82+J84</f>
        <v>0</v>
      </c>
    </row>
    <row r="82" spans="1:39" s="163" customFormat="1" ht="37.5" hidden="1">
      <c r="A82" s="557" t="s">
        <v>739</v>
      </c>
      <c r="B82" s="562" t="s">
        <v>634</v>
      </c>
      <c r="C82" s="562" t="s">
        <v>664</v>
      </c>
      <c r="D82" s="563">
        <v>14</v>
      </c>
      <c r="E82" s="567" t="s">
        <v>737</v>
      </c>
      <c r="F82" s="684" t="s">
        <v>635</v>
      </c>
      <c r="G82" s="568" t="s">
        <v>362</v>
      </c>
      <c r="H82" s="566"/>
      <c r="I82" s="561">
        <f>I83</f>
        <v>0</v>
      </c>
      <c r="J82" s="561">
        <f>J83</f>
        <v>0</v>
      </c>
    </row>
    <row r="83" spans="1:39" s="163" customFormat="1" ht="37.5">
      <c r="A83" s="115" t="s">
        <v>527</v>
      </c>
      <c r="B83" s="438" t="s">
        <v>634</v>
      </c>
      <c r="C83" s="438" t="s">
        <v>664</v>
      </c>
      <c r="D83" s="103">
        <v>14</v>
      </c>
      <c r="E83" s="173" t="s">
        <v>737</v>
      </c>
      <c r="F83" s="682" t="s">
        <v>635</v>
      </c>
      <c r="G83" s="174" t="s">
        <v>362</v>
      </c>
      <c r="H83" s="16" t="s">
        <v>644</v>
      </c>
      <c r="I83" s="452"/>
      <c r="J83" s="452"/>
    </row>
    <row r="84" spans="1:39" s="907" customFormat="1" ht="75" hidden="1">
      <c r="A84" s="557" t="s">
        <v>229</v>
      </c>
      <c r="B84" s="562" t="s">
        <v>634</v>
      </c>
      <c r="C84" s="562" t="s">
        <v>664</v>
      </c>
      <c r="D84" s="563">
        <v>14</v>
      </c>
      <c r="E84" s="567" t="s">
        <v>737</v>
      </c>
      <c r="F84" s="684" t="s">
        <v>635</v>
      </c>
      <c r="G84" s="568" t="s">
        <v>478</v>
      </c>
      <c r="H84" s="566"/>
      <c r="I84" s="561">
        <f>I85</f>
        <v>0</v>
      </c>
      <c r="J84" s="561">
        <f>J85</f>
        <v>0</v>
      </c>
    </row>
    <row r="85" spans="1:39" s="228" customFormat="1" ht="37.5">
      <c r="A85" s="115" t="s">
        <v>527</v>
      </c>
      <c r="B85" s="438" t="s">
        <v>634</v>
      </c>
      <c r="C85" s="438" t="s">
        <v>664</v>
      </c>
      <c r="D85" s="103">
        <v>14</v>
      </c>
      <c r="E85" s="173" t="s">
        <v>737</v>
      </c>
      <c r="F85" s="682" t="s">
        <v>635</v>
      </c>
      <c r="G85" s="174" t="s">
        <v>478</v>
      </c>
      <c r="H85" s="16" t="s">
        <v>644</v>
      </c>
      <c r="I85" s="452"/>
      <c r="J85" s="452"/>
      <c r="K85" s="227"/>
      <c r="L85" s="227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/>
      <c r="X85" s="227"/>
      <c r="Y85" s="227"/>
      <c r="Z85" s="227"/>
      <c r="AA85" s="227"/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  <c r="AM85" s="227"/>
    </row>
    <row r="86" spans="1:39" s="228" customFormat="1">
      <c r="A86" s="111" t="s">
        <v>671</v>
      </c>
      <c r="B86" s="535" t="s">
        <v>634</v>
      </c>
      <c r="C86" s="535" t="s">
        <v>641</v>
      </c>
      <c r="D86" s="105"/>
      <c r="E86" s="96"/>
      <c r="F86" s="615"/>
      <c r="G86" s="669"/>
      <c r="H86" s="105"/>
      <c r="I86" s="536">
        <f>+I87+I92</f>
        <v>7500</v>
      </c>
      <c r="J86" s="536">
        <f>+J87+J92</f>
        <v>4500</v>
      </c>
      <c r="K86" s="227"/>
      <c r="L86" s="227"/>
      <c r="M86" s="227"/>
      <c r="N86" s="227"/>
      <c r="O86" s="227"/>
      <c r="P86" s="227"/>
      <c r="Q86" s="227"/>
      <c r="R86" s="227"/>
      <c r="S86" s="227"/>
      <c r="T86" s="227"/>
      <c r="U86" s="227"/>
      <c r="V86" s="227"/>
      <c r="W86" s="227"/>
      <c r="X86" s="227"/>
      <c r="Y86" s="227"/>
      <c r="Z86" s="227"/>
      <c r="AA86" s="227"/>
      <c r="AB86" s="227"/>
      <c r="AC86" s="227"/>
      <c r="AD86" s="227"/>
      <c r="AE86" s="227"/>
      <c r="AF86" s="227"/>
      <c r="AG86" s="227"/>
      <c r="AH86" s="227"/>
      <c r="AI86" s="227"/>
      <c r="AJ86" s="227"/>
      <c r="AK86" s="227"/>
      <c r="AL86" s="227"/>
      <c r="AM86" s="227"/>
    </row>
    <row r="87" spans="1:39" s="228" customFormat="1" hidden="1">
      <c r="A87" s="543" t="s">
        <v>226</v>
      </c>
      <c r="B87" s="544" t="s">
        <v>634</v>
      </c>
      <c r="C87" s="544" t="s">
        <v>641</v>
      </c>
      <c r="D87" s="107" t="s">
        <v>683</v>
      </c>
      <c r="E87" s="541"/>
      <c r="F87" s="616"/>
      <c r="G87" s="670"/>
      <c r="H87" s="240"/>
      <c r="I87" s="537">
        <f t="shared" ref="I87:J90" si="6">+I88</f>
        <v>0</v>
      </c>
      <c r="J87" s="537">
        <f t="shared" si="6"/>
        <v>0</v>
      </c>
      <c r="K87" s="227"/>
      <c r="L87" s="227"/>
      <c r="M87" s="227"/>
      <c r="N87" s="227"/>
      <c r="O87" s="227"/>
      <c r="P87" s="227"/>
      <c r="Q87" s="227"/>
      <c r="R87" s="227"/>
      <c r="S87" s="227"/>
      <c r="T87" s="227"/>
      <c r="U87" s="227"/>
      <c r="V87" s="227"/>
      <c r="W87" s="227"/>
      <c r="X87" s="227"/>
      <c r="Y87" s="227"/>
      <c r="Z87" s="227"/>
      <c r="AA87" s="227"/>
      <c r="AB87" s="227"/>
      <c r="AC87" s="227"/>
      <c r="AD87" s="227"/>
      <c r="AE87" s="227"/>
      <c r="AF87" s="227"/>
      <c r="AG87" s="227"/>
      <c r="AH87" s="227"/>
      <c r="AI87" s="227"/>
      <c r="AJ87" s="227"/>
      <c r="AK87" s="227"/>
      <c r="AL87" s="227"/>
      <c r="AM87" s="227"/>
    </row>
    <row r="88" spans="1:39" s="772" customFormat="1" hidden="1">
      <c r="A88" s="794" t="s">
        <v>50</v>
      </c>
      <c r="B88" s="553" t="s">
        <v>634</v>
      </c>
      <c r="C88" s="553" t="s">
        <v>641</v>
      </c>
      <c r="D88" s="553" t="s">
        <v>683</v>
      </c>
      <c r="E88" s="797" t="s">
        <v>228</v>
      </c>
      <c r="F88" s="798" t="s">
        <v>357</v>
      </c>
      <c r="G88" s="783" t="s">
        <v>351</v>
      </c>
      <c r="H88" s="795"/>
      <c r="I88" s="784">
        <f t="shared" si="6"/>
        <v>0</v>
      </c>
      <c r="J88" s="784">
        <f t="shared" si="6"/>
        <v>0</v>
      </c>
    </row>
    <row r="89" spans="1:39" s="856" customFormat="1" hidden="1">
      <c r="A89" s="577" t="s">
        <v>52</v>
      </c>
      <c r="B89" s="578" t="s">
        <v>634</v>
      </c>
      <c r="C89" s="578" t="s">
        <v>641</v>
      </c>
      <c r="D89" s="578" t="s">
        <v>683</v>
      </c>
      <c r="E89" s="576" t="s">
        <v>51</v>
      </c>
      <c r="F89" s="579" t="s">
        <v>357</v>
      </c>
      <c r="G89" s="572" t="s">
        <v>351</v>
      </c>
      <c r="H89" s="579"/>
      <c r="I89" s="573">
        <f t="shared" si="6"/>
        <v>0</v>
      </c>
      <c r="J89" s="573">
        <f t="shared" si="6"/>
        <v>0</v>
      </c>
    </row>
    <row r="90" spans="1:39" s="907" customFormat="1" ht="75" hidden="1">
      <c r="A90" s="557" t="s">
        <v>227</v>
      </c>
      <c r="B90" s="563" t="s">
        <v>634</v>
      </c>
      <c r="C90" s="563" t="s">
        <v>641</v>
      </c>
      <c r="D90" s="563" t="s">
        <v>683</v>
      </c>
      <c r="E90" s="559" t="s">
        <v>51</v>
      </c>
      <c r="F90" s="681" t="s">
        <v>357</v>
      </c>
      <c r="G90" s="560" t="s">
        <v>477</v>
      </c>
      <c r="H90" s="563"/>
      <c r="I90" s="561">
        <f t="shared" si="6"/>
        <v>0</v>
      </c>
      <c r="J90" s="561">
        <f t="shared" si="6"/>
        <v>0</v>
      </c>
    </row>
    <row r="91" spans="1:39" s="228" customFormat="1" ht="37.5">
      <c r="A91" s="289" t="s">
        <v>527</v>
      </c>
      <c r="B91" s="16" t="s">
        <v>634</v>
      </c>
      <c r="C91" s="16" t="s">
        <v>641</v>
      </c>
      <c r="D91" s="16" t="s">
        <v>683</v>
      </c>
      <c r="E91" s="317" t="s">
        <v>51</v>
      </c>
      <c r="F91" s="683" t="s">
        <v>357</v>
      </c>
      <c r="G91" s="318" t="s">
        <v>477</v>
      </c>
      <c r="H91" s="16" t="s">
        <v>644</v>
      </c>
      <c r="I91" s="452"/>
      <c r="J91" s="452"/>
      <c r="K91" s="227"/>
      <c r="L91" s="227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7"/>
      <c r="AL91" s="227"/>
      <c r="AM91" s="227"/>
    </row>
    <row r="92" spans="1:39" s="228" customFormat="1">
      <c r="A92" s="603" t="s">
        <v>672</v>
      </c>
      <c r="B92" s="347" t="s">
        <v>634</v>
      </c>
      <c r="C92" s="347" t="s">
        <v>641</v>
      </c>
      <c r="D92" s="28" t="s">
        <v>673</v>
      </c>
      <c r="E92" s="604"/>
      <c r="F92" s="685"/>
      <c r="G92" s="671"/>
      <c r="H92" s="28"/>
      <c r="I92" s="605">
        <f t="shared" ref="I92:J94" si="7">I93</f>
        <v>7500</v>
      </c>
      <c r="J92" s="605">
        <f t="shared" si="7"/>
        <v>4500</v>
      </c>
      <c r="K92" s="227"/>
      <c r="L92" s="227"/>
      <c r="M92" s="227"/>
      <c r="N92" s="227"/>
      <c r="O92" s="227"/>
      <c r="P92" s="227"/>
      <c r="Q92" s="227"/>
      <c r="R92" s="227"/>
      <c r="S92" s="227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27"/>
      <c r="AG92" s="227"/>
      <c r="AH92" s="227"/>
      <c r="AI92" s="227"/>
      <c r="AJ92" s="227"/>
      <c r="AK92" s="227"/>
      <c r="AL92" s="227"/>
      <c r="AM92" s="227"/>
    </row>
    <row r="93" spans="1:39" s="772" customFormat="1" ht="93.75">
      <c r="A93" s="800" t="s">
        <v>523</v>
      </c>
      <c r="B93" s="549" t="s">
        <v>634</v>
      </c>
      <c r="C93" s="549" t="s">
        <v>641</v>
      </c>
      <c r="D93" s="551" t="s">
        <v>673</v>
      </c>
      <c r="E93" s="797" t="s">
        <v>350</v>
      </c>
      <c r="F93" s="798" t="s">
        <v>357</v>
      </c>
      <c r="G93" s="783" t="s">
        <v>351</v>
      </c>
      <c r="H93" s="551"/>
      <c r="I93" s="799">
        <f t="shared" si="7"/>
        <v>7500</v>
      </c>
      <c r="J93" s="799">
        <f t="shared" si="7"/>
        <v>4500</v>
      </c>
    </row>
    <row r="94" spans="1:39" s="856" customFormat="1" ht="131.25">
      <c r="A94" s="862" t="s">
        <v>524</v>
      </c>
      <c r="B94" s="850" t="s">
        <v>634</v>
      </c>
      <c r="C94" s="850" t="s">
        <v>641</v>
      </c>
      <c r="D94" s="858" t="s">
        <v>673</v>
      </c>
      <c r="E94" s="576" t="s">
        <v>340</v>
      </c>
      <c r="F94" s="579" t="s">
        <v>357</v>
      </c>
      <c r="G94" s="572" t="s">
        <v>351</v>
      </c>
      <c r="H94" s="858"/>
      <c r="I94" s="855">
        <f t="shared" si="7"/>
        <v>7500</v>
      </c>
      <c r="J94" s="855">
        <f t="shared" si="7"/>
        <v>4500</v>
      </c>
    </row>
    <row r="95" spans="1:39" s="981" customFormat="1" ht="56.25">
      <c r="A95" s="990" t="s">
        <v>341</v>
      </c>
      <c r="B95" s="975" t="s">
        <v>634</v>
      </c>
      <c r="C95" s="975" t="s">
        <v>641</v>
      </c>
      <c r="D95" s="986" t="s">
        <v>673</v>
      </c>
      <c r="E95" s="997" t="s">
        <v>340</v>
      </c>
      <c r="F95" s="994" t="s">
        <v>635</v>
      </c>
      <c r="G95" s="998" t="s">
        <v>351</v>
      </c>
      <c r="H95" s="986"/>
      <c r="I95" s="980">
        <f>I96+I98</f>
        <v>7500</v>
      </c>
      <c r="J95" s="980">
        <f>J96+J98</f>
        <v>4500</v>
      </c>
    </row>
    <row r="96" spans="1:39" s="907" customFormat="1">
      <c r="A96" s="558" t="s">
        <v>342</v>
      </c>
      <c r="B96" s="345" t="s">
        <v>634</v>
      </c>
      <c r="C96" s="345" t="s">
        <v>641</v>
      </c>
      <c r="D96" s="566" t="s">
        <v>673</v>
      </c>
      <c r="E96" s="559" t="s">
        <v>340</v>
      </c>
      <c r="F96" s="681" t="s">
        <v>635</v>
      </c>
      <c r="G96" s="560" t="s">
        <v>479</v>
      </c>
      <c r="H96" s="566"/>
      <c r="I96" s="910">
        <f>I97</f>
        <v>1500</v>
      </c>
      <c r="J96" s="910">
        <f>J97</f>
        <v>1500</v>
      </c>
    </row>
    <row r="97" spans="1:39" s="228" customFormat="1" ht="37.5">
      <c r="A97" s="115" t="s">
        <v>527</v>
      </c>
      <c r="B97" s="443" t="s">
        <v>634</v>
      </c>
      <c r="C97" s="443" t="s">
        <v>641</v>
      </c>
      <c r="D97" s="16" t="s">
        <v>673</v>
      </c>
      <c r="E97" s="317" t="s">
        <v>340</v>
      </c>
      <c r="F97" s="683" t="s">
        <v>635</v>
      </c>
      <c r="G97" s="318" t="s">
        <v>479</v>
      </c>
      <c r="H97" s="16" t="s">
        <v>644</v>
      </c>
      <c r="I97" s="452">
        <v>1500</v>
      </c>
      <c r="J97" s="452">
        <v>1500</v>
      </c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/>
      <c r="AE97" s="227"/>
      <c r="AF97" s="227"/>
      <c r="AG97" s="227"/>
      <c r="AH97" s="227"/>
      <c r="AI97" s="227"/>
      <c r="AJ97" s="227"/>
      <c r="AK97" s="227"/>
      <c r="AL97" s="227"/>
      <c r="AM97" s="227"/>
    </row>
    <row r="98" spans="1:39" s="907" customFormat="1">
      <c r="A98" s="558" t="s">
        <v>343</v>
      </c>
      <c r="B98" s="345" t="s">
        <v>634</v>
      </c>
      <c r="C98" s="345" t="s">
        <v>641</v>
      </c>
      <c r="D98" s="566" t="s">
        <v>673</v>
      </c>
      <c r="E98" s="559" t="s">
        <v>340</v>
      </c>
      <c r="F98" s="681" t="s">
        <v>635</v>
      </c>
      <c r="G98" s="560" t="s">
        <v>480</v>
      </c>
      <c r="H98" s="566"/>
      <c r="I98" s="910">
        <f>I99</f>
        <v>6000</v>
      </c>
      <c r="J98" s="910">
        <f>J99</f>
        <v>3000</v>
      </c>
    </row>
    <row r="99" spans="1:39" s="228" customFormat="1" ht="37.5">
      <c r="A99" s="115" t="s">
        <v>527</v>
      </c>
      <c r="B99" s="443" t="s">
        <v>634</v>
      </c>
      <c r="C99" s="443" t="s">
        <v>641</v>
      </c>
      <c r="D99" s="16" t="s">
        <v>673</v>
      </c>
      <c r="E99" s="317" t="s">
        <v>340</v>
      </c>
      <c r="F99" s="683" t="s">
        <v>635</v>
      </c>
      <c r="G99" s="318" t="s">
        <v>480</v>
      </c>
      <c r="H99" s="16" t="s">
        <v>644</v>
      </c>
      <c r="I99" s="452">
        <v>6000</v>
      </c>
      <c r="J99" s="452">
        <v>3000</v>
      </c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7"/>
      <c r="AH99" s="227"/>
      <c r="AI99" s="227"/>
      <c r="AJ99" s="227"/>
      <c r="AK99" s="227"/>
      <c r="AL99" s="227"/>
      <c r="AM99" s="227"/>
    </row>
    <row r="100" spans="1:39" s="228" customFormat="1">
      <c r="A100" s="111" t="s">
        <v>675</v>
      </c>
      <c r="B100" s="535" t="s">
        <v>634</v>
      </c>
      <c r="C100" s="535" t="s">
        <v>676</v>
      </c>
      <c r="D100" s="105"/>
      <c r="E100" s="96"/>
      <c r="F100" s="615"/>
      <c r="G100" s="669"/>
      <c r="H100" s="105"/>
      <c r="I100" s="536">
        <f>I101+I107</f>
        <v>10678</v>
      </c>
      <c r="J100" s="536">
        <f>J101+J107</f>
        <v>10678</v>
      </c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/>
      <c r="AL100" s="227"/>
      <c r="AM100" s="227"/>
    </row>
    <row r="101" spans="1:39" s="228" customFormat="1" hidden="1">
      <c r="A101" s="543" t="s">
        <v>677</v>
      </c>
      <c r="B101" s="544" t="s">
        <v>634</v>
      </c>
      <c r="C101" s="544" t="s">
        <v>676</v>
      </c>
      <c r="D101" s="107" t="s">
        <v>636</v>
      </c>
      <c r="E101" s="541"/>
      <c r="F101" s="616"/>
      <c r="G101" s="670"/>
      <c r="H101" s="240"/>
      <c r="I101" s="537">
        <f t="shared" ref="I101:J105" si="8">+I102</f>
        <v>0</v>
      </c>
      <c r="J101" s="537">
        <f t="shared" si="8"/>
        <v>0</v>
      </c>
      <c r="K101" s="227"/>
      <c r="L101" s="227"/>
      <c r="M101" s="227"/>
      <c r="N101" s="227"/>
      <c r="O101" s="227"/>
      <c r="P101" s="227"/>
      <c r="Q101" s="227"/>
      <c r="R101" s="227"/>
      <c r="S101" s="227"/>
      <c r="T101" s="227"/>
      <c r="U101" s="227"/>
      <c r="V101" s="227"/>
      <c r="W101" s="227"/>
      <c r="X101" s="227"/>
      <c r="Y101" s="227"/>
      <c r="Z101" s="227"/>
      <c r="AA101" s="227"/>
      <c r="AB101" s="227"/>
      <c r="AC101" s="227"/>
      <c r="AD101" s="227"/>
      <c r="AE101" s="227"/>
      <c r="AF101" s="227"/>
      <c r="AG101" s="227"/>
      <c r="AH101" s="227"/>
      <c r="AI101" s="227"/>
      <c r="AJ101" s="227"/>
      <c r="AK101" s="227"/>
      <c r="AL101" s="227"/>
      <c r="AM101" s="227"/>
    </row>
    <row r="102" spans="1:39" s="772" customFormat="1" ht="93.75" hidden="1">
      <c r="A102" s="777" t="s">
        <v>276</v>
      </c>
      <c r="B102" s="549" t="s">
        <v>634</v>
      </c>
      <c r="C102" s="549" t="s">
        <v>676</v>
      </c>
      <c r="D102" s="551" t="s">
        <v>636</v>
      </c>
      <c r="E102" s="797" t="s">
        <v>224</v>
      </c>
      <c r="F102" s="798" t="s">
        <v>357</v>
      </c>
      <c r="G102" s="783" t="s">
        <v>351</v>
      </c>
      <c r="H102" s="551"/>
      <c r="I102" s="799">
        <f t="shared" si="8"/>
        <v>0</v>
      </c>
      <c r="J102" s="799">
        <f t="shared" si="8"/>
        <v>0</v>
      </c>
    </row>
    <row r="103" spans="1:39" s="856" customFormat="1" ht="112.5" hidden="1">
      <c r="A103" s="571" t="s">
        <v>277</v>
      </c>
      <c r="B103" s="850" t="s">
        <v>634</v>
      </c>
      <c r="C103" s="850" t="s">
        <v>676</v>
      </c>
      <c r="D103" s="858" t="s">
        <v>636</v>
      </c>
      <c r="E103" s="576" t="s">
        <v>225</v>
      </c>
      <c r="F103" s="579" t="s">
        <v>357</v>
      </c>
      <c r="G103" s="572" t="s">
        <v>351</v>
      </c>
      <c r="H103" s="858"/>
      <c r="I103" s="855">
        <f t="shared" si="8"/>
        <v>0</v>
      </c>
      <c r="J103" s="855">
        <f t="shared" si="8"/>
        <v>0</v>
      </c>
    </row>
    <row r="104" spans="1:39" s="981" customFormat="1" ht="93.75" hidden="1">
      <c r="A104" s="982" t="s">
        <v>222</v>
      </c>
      <c r="B104" s="975" t="s">
        <v>634</v>
      </c>
      <c r="C104" s="975" t="s">
        <v>676</v>
      </c>
      <c r="D104" s="986" t="s">
        <v>636</v>
      </c>
      <c r="E104" s="987" t="s">
        <v>225</v>
      </c>
      <c r="F104" s="988" t="s">
        <v>635</v>
      </c>
      <c r="G104" s="989" t="s">
        <v>351</v>
      </c>
      <c r="H104" s="986"/>
      <c r="I104" s="980">
        <f t="shared" si="8"/>
        <v>0</v>
      </c>
      <c r="J104" s="980">
        <f t="shared" si="8"/>
        <v>0</v>
      </c>
    </row>
    <row r="105" spans="1:39" s="907" customFormat="1" ht="37.5" hidden="1">
      <c r="A105" s="558" t="s">
        <v>223</v>
      </c>
      <c r="B105" s="564" t="s">
        <v>634</v>
      </c>
      <c r="C105" s="564" t="s">
        <v>676</v>
      </c>
      <c r="D105" s="565" t="s">
        <v>636</v>
      </c>
      <c r="E105" s="559" t="s">
        <v>225</v>
      </c>
      <c r="F105" s="681" t="s">
        <v>635</v>
      </c>
      <c r="G105" s="560" t="s">
        <v>476</v>
      </c>
      <c r="H105" s="566"/>
      <c r="I105" s="561">
        <f t="shared" si="8"/>
        <v>0</v>
      </c>
      <c r="J105" s="561">
        <f t="shared" si="8"/>
        <v>0</v>
      </c>
    </row>
    <row r="106" spans="1:39" s="228" customFormat="1">
      <c r="A106" s="33" t="s">
        <v>645</v>
      </c>
      <c r="B106" s="482" t="s">
        <v>634</v>
      </c>
      <c r="C106" s="482" t="s">
        <v>676</v>
      </c>
      <c r="D106" s="110" t="s">
        <v>636</v>
      </c>
      <c r="E106" s="317" t="s">
        <v>225</v>
      </c>
      <c r="F106" s="683" t="s">
        <v>635</v>
      </c>
      <c r="G106" s="318" t="s">
        <v>476</v>
      </c>
      <c r="H106" s="16" t="s">
        <v>646</v>
      </c>
      <c r="I106" s="452"/>
      <c r="J106" s="452"/>
      <c r="K106" s="227"/>
      <c r="L106" s="227"/>
      <c r="M106" s="227"/>
      <c r="N106" s="227"/>
      <c r="O106" s="227"/>
      <c r="P106" s="227"/>
      <c r="Q106" s="227"/>
      <c r="R106" s="227"/>
      <c r="S106" s="227"/>
      <c r="T106" s="227"/>
      <c r="U106" s="227"/>
      <c r="V106" s="227"/>
      <c r="W106" s="227"/>
      <c r="X106" s="227"/>
      <c r="Y106" s="227"/>
      <c r="Z106" s="227"/>
      <c r="AA106" s="227"/>
      <c r="AB106" s="227"/>
      <c r="AC106" s="227"/>
      <c r="AD106" s="227"/>
      <c r="AE106" s="227"/>
      <c r="AF106" s="227"/>
      <c r="AG106" s="227"/>
      <c r="AH106" s="227"/>
      <c r="AI106" s="227"/>
      <c r="AJ106" s="227"/>
      <c r="AK106" s="227"/>
      <c r="AL106" s="227"/>
      <c r="AM106" s="227"/>
    </row>
    <row r="107" spans="1:39" s="228" customFormat="1">
      <c r="A107" s="143" t="s">
        <v>678</v>
      </c>
      <c r="B107" s="545" t="s">
        <v>634</v>
      </c>
      <c r="C107" s="545" t="s">
        <v>676</v>
      </c>
      <c r="D107" s="100" t="s">
        <v>664</v>
      </c>
      <c r="E107" s="242"/>
      <c r="F107" s="614"/>
      <c r="G107" s="668"/>
      <c r="H107" s="100"/>
      <c r="I107" s="546">
        <f t="shared" ref="I107:J109" si="9">+I108</f>
        <v>10678</v>
      </c>
      <c r="J107" s="546">
        <f t="shared" si="9"/>
        <v>10678</v>
      </c>
      <c r="K107" s="227"/>
      <c r="L107" s="227"/>
      <c r="M107" s="227"/>
      <c r="N107" s="227"/>
      <c r="O107" s="227"/>
      <c r="P107" s="227"/>
      <c r="Q107" s="227"/>
      <c r="R107" s="227"/>
      <c r="S107" s="227"/>
      <c r="T107" s="227"/>
      <c r="U107" s="227"/>
      <c r="V107" s="227"/>
      <c r="W107" s="227"/>
      <c r="X107" s="227"/>
      <c r="Y107" s="227"/>
      <c r="Z107" s="227"/>
      <c r="AA107" s="227"/>
      <c r="AB107" s="227"/>
      <c r="AC107" s="227"/>
      <c r="AD107" s="227"/>
      <c r="AE107" s="227"/>
      <c r="AF107" s="227"/>
      <c r="AG107" s="227"/>
      <c r="AH107" s="227"/>
      <c r="AI107" s="227"/>
      <c r="AJ107" s="227"/>
      <c r="AK107" s="227"/>
      <c r="AL107" s="227"/>
      <c r="AM107" s="227"/>
    </row>
    <row r="108" spans="1:39" s="772" customFormat="1" ht="93.75">
      <c r="A108" s="801" t="s">
        <v>500</v>
      </c>
      <c r="B108" s="552" t="s">
        <v>634</v>
      </c>
      <c r="C108" s="552" t="s">
        <v>676</v>
      </c>
      <c r="D108" s="554" t="s">
        <v>664</v>
      </c>
      <c r="E108" s="778" t="s">
        <v>722</v>
      </c>
      <c r="F108" s="779" t="s">
        <v>357</v>
      </c>
      <c r="G108" s="802" t="s">
        <v>351</v>
      </c>
      <c r="H108" s="552"/>
      <c r="I108" s="803">
        <f t="shared" si="9"/>
        <v>10678</v>
      </c>
      <c r="J108" s="803">
        <f t="shared" si="9"/>
        <v>10678</v>
      </c>
    </row>
    <row r="109" spans="1:39" s="856" customFormat="1" ht="93.75">
      <c r="A109" s="849" t="s">
        <v>329</v>
      </c>
      <c r="B109" s="569" t="s">
        <v>634</v>
      </c>
      <c r="C109" s="569" t="s">
        <v>676</v>
      </c>
      <c r="D109" s="570" t="s">
        <v>664</v>
      </c>
      <c r="E109" s="852" t="s">
        <v>723</v>
      </c>
      <c r="F109" s="853" t="s">
        <v>357</v>
      </c>
      <c r="G109" s="854" t="s">
        <v>351</v>
      </c>
      <c r="H109" s="569"/>
      <c r="I109" s="857">
        <f t="shared" si="9"/>
        <v>10678</v>
      </c>
      <c r="J109" s="857">
        <f t="shared" si="9"/>
        <v>10678</v>
      </c>
    </row>
    <row r="110" spans="1:39" s="981" customFormat="1" ht="56.25">
      <c r="A110" s="974" t="s">
        <v>278</v>
      </c>
      <c r="B110" s="983" t="s">
        <v>634</v>
      </c>
      <c r="C110" s="983" t="s">
        <v>676</v>
      </c>
      <c r="D110" s="984" t="s">
        <v>664</v>
      </c>
      <c r="E110" s="977" t="s">
        <v>723</v>
      </c>
      <c r="F110" s="978" t="s">
        <v>635</v>
      </c>
      <c r="G110" s="979" t="s">
        <v>351</v>
      </c>
      <c r="H110" s="983"/>
      <c r="I110" s="985">
        <f>I111</f>
        <v>10678</v>
      </c>
      <c r="J110" s="985">
        <f>J111</f>
        <v>10678</v>
      </c>
    </row>
    <row r="111" spans="1:39" s="907" customFormat="1">
      <c r="A111" s="911" t="s">
        <v>725</v>
      </c>
      <c r="B111" s="912" t="s">
        <v>634</v>
      </c>
      <c r="C111" s="912" t="s">
        <v>676</v>
      </c>
      <c r="D111" s="913" t="s">
        <v>664</v>
      </c>
      <c r="E111" s="914" t="s">
        <v>723</v>
      </c>
      <c r="F111" s="915" t="s">
        <v>635</v>
      </c>
      <c r="G111" s="916" t="s">
        <v>475</v>
      </c>
      <c r="H111" s="912"/>
      <c r="I111" s="917">
        <f>SUM(I112:I112)</f>
        <v>10678</v>
      </c>
      <c r="J111" s="917">
        <f>SUM(J112:J112)</f>
        <v>10678</v>
      </c>
    </row>
    <row r="112" spans="1:39" s="228" customFormat="1" ht="37.5">
      <c r="A112" s="115" t="s">
        <v>527</v>
      </c>
      <c r="B112" s="483" t="s">
        <v>634</v>
      </c>
      <c r="C112" s="483" t="s">
        <v>676</v>
      </c>
      <c r="D112" s="330" t="s">
        <v>664</v>
      </c>
      <c r="E112" s="154" t="s">
        <v>723</v>
      </c>
      <c r="F112" s="679" t="s">
        <v>635</v>
      </c>
      <c r="G112" s="455" t="s">
        <v>475</v>
      </c>
      <c r="H112" s="260" t="s">
        <v>644</v>
      </c>
      <c r="I112" s="450">
        <v>10678</v>
      </c>
      <c r="J112" s="450">
        <v>10678</v>
      </c>
      <c r="K112" s="227"/>
      <c r="L112" s="227"/>
      <c r="M112" s="227"/>
      <c r="N112" s="227"/>
      <c r="O112" s="227"/>
      <c r="P112" s="227"/>
      <c r="Q112" s="227"/>
      <c r="R112" s="227"/>
      <c r="S112" s="227"/>
      <c r="T112" s="227"/>
      <c r="U112" s="227"/>
      <c r="V112" s="227"/>
      <c r="W112" s="227"/>
      <c r="X112" s="227"/>
      <c r="Y112" s="227"/>
      <c r="Z112" s="227"/>
      <c r="AA112" s="227"/>
      <c r="AB112" s="227"/>
      <c r="AC112" s="227"/>
      <c r="AD112" s="227"/>
      <c r="AE112" s="227"/>
      <c r="AF112" s="227"/>
      <c r="AG112" s="227"/>
      <c r="AH112" s="227"/>
      <c r="AI112" s="227"/>
      <c r="AJ112" s="227"/>
      <c r="AK112" s="227"/>
      <c r="AL112" s="227"/>
      <c r="AM112" s="227"/>
    </row>
    <row r="113" spans="1:39" s="228" customFormat="1">
      <c r="A113" s="160" t="s">
        <v>682</v>
      </c>
      <c r="B113" s="239" t="s">
        <v>634</v>
      </c>
      <c r="C113" s="239" t="s">
        <v>683</v>
      </c>
      <c r="D113" s="161"/>
      <c r="E113" s="237"/>
      <c r="F113" s="611"/>
      <c r="G113" s="662"/>
      <c r="H113" s="161"/>
      <c r="I113" s="534">
        <f>+I114+I123</f>
        <v>603205</v>
      </c>
      <c r="J113" s="534">
        <f>+J114+J123</f>
        <v>572895</v>
      </c>
      <c r="K113" s="227"/>
      <c r="L113" s="227"/>
      <c r="M113" s="227"/>
      <c r="N113" s="227"/>
      <c r="O113" s="227"/>
      <c r="P113" s="227"/>
      <c r="Q113" s="227"/>
      <c r="R113" s="227"/>
      <c r="S113" s="227"/>
      <c r="T113" s="227"/>
      <c r="U113" s="227"/>
      <c r="V113" s="227"/>
      <c r="W113" s="227"/>
      <c r="X113" s="227"/>
      <c r="Y113" s="227"/>
      <c r="Z113" s="227"/>
      <c r="AA113" s="227"/>
      <c r="AB113" s="227"/>
      <c r="AC113" s="227"/>
      <c r="AD113" s="227"/>
      <c r="AE113" s="227"/>
      <c r="AF113" s="227"/>
      <c r="AG113" s="227"/>
      <c r="AH113" s="227"/>
      <c r="AI113" s="227"/>
      <c r="AJ113" s="227"/>
      <c r="AK113" s="227"/>
      <c r="AL113" s="227"/>
      <c r="AM113" s="227"/>
    </row>
    <row r="114" spans="1:39" s="228" customFormat="1">
      <c r="A114" s="57" t="s">
        <v>684</v>
      </c>
      <c r="B114" s="244" t="s">
        <v>634</v>
      </c>
      <c r="C114" s="244" t="s">
        <v>683</v>
      </c>
      <c r="D114" s="240" t="s">
        <v>635</v>
      </c>
      <c r="E114" s="241"/>
      <c r="F114" s="612"/>
      <c r="G114" s="663"/>
      <c r="H114" s="240"/>
      <c r="I114" s="537">
        <f>+I115</f>
        <v>603205</v>
      </c>
      <c r="J114" s="537">
        <f>+J115</f>
        <v>572895</v>
      </c>
      <c r="K114" s="227"/>
      <c r="L114" s="227"/>
      <c r="M114" s="227"/>
      <c r="N114" s="227"/>
      <c r="O114" s="227"/>
      <c r="P114" s="227"/>
      <c r="Q114" s="227"/>
      <c r="R114" s="227"/>
      <c r="S114" s="227"/>
      <c r="T114" s="227"/>
      <c r="U114" s="227"/>
      <c r="V114" s="227"/>
      <c r="W114" s="227"/>
      <c r="X114" s="227"/>
      <c r="Y114" s="227"/>
      <c r="Z114" s="227"/>
      <c r="AA114" s="227"/>
      <c r="AB114" s="227"/>
      <c r="AC114" s="227"/>
      <c r="AD114" s="227"/>
      <c r="AE114" s="227"/>
      <c r="AF114" s="227"/>
      <c r="AG114" s="227"/>
      <c r="AH114" s="227"/>
      <c r="AI114" s="227"/>
      <c r="AJ114" s="227"/>
      <c r="AK114" s="227"/>
      <c r="AL114" s="227"/>
      <c r="AM114" s="227"/>
    </row>
    <row r="115" spans="1:39" s="772" customFormat="1" ht="56.25">
      <c r="A115" s="800" t="s">
        <v>259</v>
      </c>
      <c r="B115" s="549" t="s">
        <v>634</v>
      </c>
      <c r="C115" s="549" t="s">
        <v>683</v>
      </c>
      <c r="D115" s="551" t="s">
        <v>635</v>
      </c>
      <c r="E115" s="797" t="s">
        <v>706</v>
      </c>
      <c r="F115" s="798" t="s">
        <v>357</v>
      </c>
      <c r="G115" s="783" t="s">
        <v>351</v>
      </c>
      <c r="H115" s="553"/>
      <c r="I115" s="784">
        <f>+I116</f>
        <v>603205</v>
      </c>
      <c r="J115" s="784">
        <f>+J116</f>
        <v>572895</v>
      </c>
    </row>
    <row r="116" spans="1:39" s="856" customFormat="1" ht="93.75">
      <c r="A116" s="571" t="s">
        <v>260</v>
      </c>
      <c r="B116" s="850" t="s">
        <v>634</v>
      </c>
      <c r="C116" s="850" t="s">
        <v>683</v>
      </c>
      <c r="D116" s="858" t="s">
        <v>635</v>
      </c>
      <c r="E116" s="865" t="s">
        <v>708</v>
      </c>
      <c r="F116" s="1007" t="s">
        <v>357</v>
      </c>
      <c r="G116" s="1008" t="s">
        <v>351</v>
      </c>
      <c r="H116" s="858"/>
      <c r="I116" s="573">
        <f>I117</f>
        <v>603205</v>
      </c>
      <c r="J116" s="573">
        <f>J117</f>
        <v>572895</v>
      </c>
    </row>
    <row r="117" spans="1:39" s="981" customFormat="1" ht="37.5">
      <c r="A117" s="982" t="s">
        <v>145</v>
      </c>
      <c r="B117" s="975" t="s">
        <v>634</v>
      </c>
      <c r="C117" s="975" t="s">
        <v>683</v>
      </c>
      <c r="D117" s="976" t="s">
        <v>635</v>
      </c>
      <c r="E117" s="977" t="s">
        <v>708</v>
      </c>
      <c r="F117" s="978" t="s">
        <v>635</v>
      </c>
      <c r="G117" s="979" t="s">
        <v>351</v>
      </c>
      <c r="H117" s="975"/>
      <c r="I117" s="980">
        <f>I118+I120</f>
        <v>603205</v>
      </c>
      <c r="J117" s="980">
        <f>J118+J120</f>
        <v>572895</v>
      </c>
    </row>
    <row r="118" spans="1:39" s="907" customFormat="1" ht="75">
      <c r="A118" s="935" t="s">
        <v>1</v>
      </c>
      <c r="B118" s="345" t="s">
        <v>634</v>
      </c>
      <c r="C118" s="345" t="s">
        <v>683</v>
      </c>
      <c r="D118" s="566" t="s">
        <v>635</v>
      </c>
      <c r="E118" s="559" t="s">
        <v>708</v>
      </c>
      <c r="F118" s="681" t="s">
        <v>635</v>
      </c>
      <c r="G118" s="909" t="s">
        <v>486</v>
      </c>
      <c r="H118" s="345"/>
      <c r="I118" s="561">
        <f>I119</f>
        <v>446000</v>
      </c>
      <c r="J118" s="561">
        <f>J119</f>
        <v>446000</v>
      </c>
    </row>
    <row r="119" spans="1:39" s="228" customFormat="1" ht="75">
      <c r="A119" s="158" t="s">
        <v>642</v>
      </c>
      <c r="B119" s="443" t="s">
        <v>634</v>
      </c>
      <c r="C119" s="443" t="s">
        <v>683</v>
      </c>
      <c r="D119" s="16" t="s">
        <v>635</v>
      </c>
      <c r="E119" s="317" t="s">
        <v>708</v>
      </c>
      <c r="F119" s="683" t="s">
        <v>635</v>
      </c>
      <c r="G119" s="355" t="s">
        <v>486</v>
      </c>
      <c r="H119" s="16" t="s">
        <v>637</v>
      </c>
      <c r="I119" s="452">
        <v>446000</v>
      </c>
      <c r="J119" s="452">
        <v>446000</v>
      </c>
      <c r="K119" s="227"/>
      <c r="L119" s="227"/>
      <c r="M119" s="227"/>
      <c r="N119" s="227"/>
      <c r="O119" s="227"/>
      <c r="P119" s="227"/>
      <c r="Q119" s="227"/>
      <c r="R119" s="227"/>
      <c r="S119" s="227"/>
      <c r="T119" s="227"/>
      <c r="U119" s="227"/>
      <c r="V119" s="227"/>
      <c r="W119" s="227"/>
      <c r="X119" s="227"/>
      <c r="Y119" s="227"/>
      <c r="Z119" s="227"/>
      <c r="AA119" s="227"/>
      <c r="AB119" s="227"/>
      <c r="AC119" s="227"/>
      <c r="AD119" s="227"/>
      <c r="AE119" s="227"/>
      <c r="AF119" s="227"/>
      <c r="AG119" s="227"/>
      <c r="AH119" s="227"/>
      <c r="AI119" s="227"/>
      <c r="AJ119" s="227"/>
      <c r="AK119" s="227"/>
      <c r="AL119" s="227"/>
      <c r="AM119" s="227"/>
    </row>
    <row r="120" spans="1:39" s="907" customFormat="1" ht="37.5">
      <c r="A120" s="558" t="s">
        <v>710</v>
      </c>
      <c r="B120" s="345" t="s">
        <v>634</v>
      </c>
      <c r="C120" s="345" t="s">
        <v>683</v>
      </c>
      <c r="D120" s="908" t="s">
        <v>635</v>
      </c>
      <c r="E120" s="559" t="s">
        <v>708</v>
      </c>
      <c r="F120" s="681" t="s">
        <v>635</v>
      </c>
      <c r="G120" s="909" t="s">
        <v>363</v>
      </c>
      <c r="H120" s="345"/>
      <c r="I120" s="561">
        <f>I121+I122</f>
        <v>157205</v>
      </c>
      <c r="J120" s="561">
        <f>J121+J122</f>
        <v>126895</v>
      </c>
    </row>
    <row r="121" spans="1:39" ht="37.5">
      <c r="A121" s="115" t="s">
        <v>527</v>
      </c>
      <c r="B121" s="443" t="s">
        <v>634</v>
      </c>
      <c r="C121" s="443" t="s">
        <v>683</v>
      </c>
      <c r="D121" s="16" t="s">
        <v>635</v>
      </c>
      <c r="E121" s="317" t="s">
        <v>708</v>
      </c>
      <c r="F121" s="683" t="s">
        <v>635</v>
      </c>
      <c r="G121" s="355" t="s">
        <v>363</v>
      </c>
      <c r="H121" s="16" t="s">
        <v>644</v>
      </c>
      <c r="I121" s="452">
        <v>135705</v>
      </c>
      <c r="J121" s="452">
        <v>105395</v>
      </c>
    </row>
    <row r="122" spans="1:39">
      <c r="A122" s="33" t="s">
        <v>645</v>
      </c>
      <c r="B122" s="443" t="s">
        <v>634</v>
      </c>
      <c r="C122" s="443" t="s">
        <v>683</v>
      </c>
      <c r="D122" s="16" t="s">
        <v>635</v>
      </c>
      <c r="E122" s="317" t="s">
        <v>708</v>
      </c>
      <c r="F122" s="683" t="s">
        <v>635</v>
      </c>
      <c r="G122" s="355" t="s">
        <v>363</v>
      </c>
      <c r="H122" s="16" t="s">
        <v>646</v>
      </c>
      <c r="I122" s="452">
        <v>21500</v>
      </c>
      <c r="J122" s="452">
        <v>21500</v>
      </c>
    </row>
    <row r="123" spans="1:39" hidden="1">
      <c r="A123" s="57" t="s">
        <v>230</v>
      </c>
      <c r="B123" s="244" t="s">
        <v>634</v>
      </c>
      <c r="C123" s="244" t="s">
        <v>683</v>
      </c>
      <c r="D123" s="240" t="s">
        <v>641</v>
      </c>
      <c r="E123" s="241"/>
      <c r="F123" s="612"/>
      <c r="G123" s="663"/>
      <c r="H123" s="240"/>
      <c r="I123" s="537">
        <f t="shared" ref="I123:J127" si="10">+I124</f>
        <v>0</v>
      </c>
      <c r="J123" s="537">
        <f t="shared" si="10"/>
        <v>0</v>
      </c>
    </row>
    <row r="124" spans="1:39" s="1033" customFormat="1" ht="56.25" hidden="1">
      <c r="A124" s="800" t="s">
        <v>253</v>
      </c>
      <c r="B124" s="549" t="s">
        <v>634</v>
      </c>
      <c r="C124" s="549" t="s">
        <v>683</v>
      </c>
      <c r="D124" s="551" t="s">
        <v>641</v>
      </c>
      <c r="E124" s="797" t="s">
        <v>706</v>
      </c>
      <c r="F124" s="798" t="s">
        <v>357</v>
      </c>
      <c r="G124" s="783" t="s">
        <v>351</v>
      </c>
      <c r="H124" s="553"/>
      <c r="I124" s="784">
        <f t="shared" si="10"/>
        <v>0</v>
      </c>
      <c r="J124" s="784">
        <f t="shared" si="10"/>
        <v>0</v>
      </c>
    </row>
    <row r="125" spans="1:39" s="1042" customFormat="1" ht="75" hidden="1">
      <c r="A125" s="571" t="s">
        <v>25</v>
      </c>
      <c r="B125" s="850" t="s">
        <v>634</v>
      </c>
      <c r="C125" s="850" t="s">
        <v>683</v>
      </c>
      <c r="D125" s="858" t="s">
        <v>641</v>
      </c>
      <c r="E125" s="865" t="s">
        <v>233</v>
      </c>
      <c r="F125" s="1007" t="s">
        <v>357</v>
      </c>
      <c r="G125" s="1008" t="s">
        <v>351</v>
      </c>
      <c r="H125" s="858"/>
      <c r="I125" s="573">
        <f t="shared" si="10"/>
        <v>0</v>
      </c>
      <c r="J125" s="573">
        <f t="shared" si="10"/>
        <v>0</v>
      </c>
    </row>
    <row r="126" spans="1:39" s="1044" customFormat="1" ht="131.25" hidden="1">
      <c r="A126" s="982" t="s">
        <v>231</v>
      </c>
      <c r="B126" s="975" t="s">
        <v>634</v>
      </c>
      <c r="C126" s="975" t="s">
        <v>683</v>
      </c>
      <c r="D126" s="976" t="s">
        <v>641</v>
      </c>
      <c r="E126" s="977" t="s">
        <v>233</v>
      </c>
      <c r="F126" s="978" t="s">
        <v>636</v>
      </c>
      <c r="G126" s="979" t="s">
        <v>351</v>
      </c>
      <c r="H126" s="975"/>
      <c r="I126" s="980">
        <f t="shared" si="10"/>
        <v>0</v>
      </c>
      <c r="J126" s="980">
        <f t="shared" si="10"/>
        <v>0</v>
      </c>
    </row>
    <row r="127" spans="1:39" s="1039" customFormat="1" ht="37.5" hidden="1">
      <c r="A127" s="558" t="s">
        <v>232</v>
      </c>
      <c r="B127" s="345" t="s">
        <v>634</v>
      </c>
      <c r="C127" s="345" t="s">
        <v>683</v>
      </c>
      <c r="D127" s="908" t="s">
        <v>641</v>
      </c>
      <c r="E127" s="559" t="s">
        <v>233</v>
      </c>
      <c r="F127" s="681" t="s">
        <v>636</v>
      </c>
      <c r="G127" s="909" t="s">
        <v>474</v>
      </c>
      <c r="H127" s="345"/>
      <c r="I127" s="561">
        <f t="shared" si="10"/>
        <v>0</v>
      </c>
      <c r="J127" s="561">
        <f t="shared" si="10"/>
        <v>0</v>
      </c>
    </row>
    <row r="128" spans="1:39" ht="37.5">
      <c r="A128" s="115" t="s">
        <v>527</v>
      </c>
      <c r="B128" s="443" t="s">
        <v>634</v>
      </c>
      <c r="C128" s="443" t="s">
        <v>683</v>
      </c>
      <c r="D128" s="16" t="s">
        <v>641</v>
      </c>
      <c r="E128" s="317" t="s">
        <v>233</v>
      </c>
      <c r="F128" s="683" t="s">
        <v>636</v>
      </c>
      <c r="G128" s="355" t="s">
        <v>474</v>
      </c>
      <c r="H128" s="16" t="s">
        <v>644</v>
      </c>
      <c r="I128" s="452"/>
      <c r="J128" s="452"/>
    </row>
    <row r="129" spans="1:10">
      <c r="A129" s="160" t="s">
        <v>16</v>
      </c>
      <c r="B129" s="239" t="s">
        <v>634</v>
      </c>
      <c r="C129" s="239" t="s">
        <v>691</v>
      </c>
      <c r="D129" s="161"/>
      <c r="E129" s="237"/>
      <c r="F129" s="611"/>
      <c r="G129" s="662"/>
      <c r="H129" s="161"/>
      <c r="I129" s="534">
        <f>+I130</f>
        <v>44384</v>
      </c>
      <c r="J129" s="534">
        <f>+J130</f>
        <v>44384</v>
      </c>
    </row>
    <row r="130" spans="1:10">
      <c r="A130" s="57" t="s">
        <v>686</v>
      </c>
      <c r="B130" s="545" t="s">
        <v>634</v>
      </c>
      <c r="C130" s="545" t="s">
        <v>691</v>
      </c>
      <c r="D130" s="100" t="s">
        <v>635</v>
      </c>
      <c r="E130" s="241"/>
      <c r="F130" s="612"/>
      <c r="G130" s="663"/>
      <c r="H130" s="100"/>
      <c r="I130" s="537">
        <f>I131</f>
        <v>44384</v>
      </c>
      <c r="J130" s="537">
        <f>J131</f>
        <v>44384</v>
      </c>
    </row>
    <row r="131" spans="1:10" ht="93.75">
      <c r="A131" s="777" t="s">
        <v>22</v>
      </c>
      <c r="B131" s="553" t="s">
        <v>634</v>
      </c>
      <c r="C131" s="555" t="s">
        <v>691</v>
      </c>
      <c r="D131" s="556" t="s">
        <v>635</v>
      </c>
      <c r="E131" s="797" t="s">
        <v>717</v>
      </c>
      <c r="F131" s="798" t="s">
        <v>357</v>
      </c>
      <c r="G131" s="783" t="s">
        <v>354</v>
      </c>
      <c r="H131" s="805"/>
      <c r="I131" s="784">
        <f>I132</f>
        <v>44384</v>
      </c>
      <c r="J131" s="784">
        <f>J132</f>
        <v>44384</v>
      </c>
    </row>
    <row r="132" spans="1:10" ht="93.75">
      <c r="A132" s="806" t="s">
        <v>18</v>
      </c>
      <c r="B132" s="275" t="s">
        <v>634</v>
      </c>
      <c r="C132" s="275" t="s">
        <v>691</v>
      </c>
      <c r="D132" s="108" t="s">
        <v>635</v>
      </c>
      <c r="E132" s="844" t="s">
        <v>718</v>
      </c>
      <c r="F132" s="845" t="s">
        <v>357</v>
      </c>
      <c r="G132" s="274" t="s">
        <v>354</v>
      </c>
      <c r="H132" s="848"/>
      <c r="I132" s="827">
        <f>+I133</f>
        <v>44384</v>
      </c>
      <c r="J132" s="827">
        <f>+J133</f>
        <v>44384</v>
      </c>
    </row>
    <row r="133" spans="1:10" ht="56.25">
      <c r="A133" s="974" t="s">
        <v>19</v>
      </c>
      <c r="B133" s="871" t="s">
        <v>634</v>
      </c>
      <c r="C133" s="975" t="s">
        <v>691</v>
      </c>
      <c r="D133" s="986" t="s">
        <v>635</v>
      </c>
      <c r="E133" s="993" t="s">
        <v>718</v>
      </c>
      <c r="F133" s="1220" t="s">
        <v>635</v>
      </c>
      <c r="G133" s="979" t="s">
        <v>354</v>
      </c>
      <c r="H133" s="975"/>
      <c r="I133" s="876">
        <f>+I134</f>
        <v>44384</v>
      </c>
      <c r="J133" s="876">
        <f>+J134</f>
        <v>44384</v>
      </c>
    </row>
    <row r="134" spans="1:10" ht="37.5">
      <c r="A134" s="558" t="s">
        <v>20</v>
      </c>
      <c r="B134" s="905" t="s">
        <v>634</v>
      </c>
      <c r="C134" s="345" t="s">
        <v>691</v>
      </c>
      <c r="D134" s="566" t="s">
        <v>635</v>
      </c>
      <c r="E134" s="567" t="s">
        <v>718</v>
      </c>
      <c r="F134" s="684" t="s">
        <v>635</v>
      </c>
      <c r="G134" s="568" t="s">
        <v>21</v>
      </c>
      <c r="H134" s="905"/>
      <c r="I134" s="561">
        <f>I135</f>
        <v>44384</v>
      </c>
      <c r="J134" s="561">
        <f>J135</f>
        <v>44384</v>
      </c>
    </row>
    <row r="135" spans="1:10">
      <c r="A135" s="115" t="s">
        <v>688</v>
      </c>
      <c r="B135" s="582" t="s">
        <v>634</v>
      </c>
      <c r="C135" s="351" t="s">
        <v>691</v>
      </c>
      <c r="D135" s="349" t="s">
        <v>635</v>
      </c>
      <c r="E135" s="173" t="s">
        <v>718</v>
      </c>
      <c r="F135" s="680" t="s">
        <v>635</v>
      </c>
      <c r="G135" s="355" t="s">
        <v>21</v>
      </c>
      <c r="H135" s="16" t="s">
        <v>689</v>
      </c>
      <c r="I135" s="452">
        <v>44384</v>
      </c>
      <c r="J135" s="452">
        <v>44384</v>
      </c>
    </row>
    <row r="136" spans="1:10">
      <c r="A136" s="160" t="s">
        <v>251</v>
      </c>
      <c r="B136" s="239" t="s">
        <v>634</v>
      </c>
      <c r="C136" s="239" t="s">
        <v>700</v>
      </c>
      <c r="D136" s="161"/>
      <c r="E136" s="237"/>
      <c r="F136" s="611"/>
      <c r="G136" s="662"/>
      <c r="H136" s="161"/>
      <c r="I136" s="534">
        <f>+I137</f>
        <v>1000</v>
      </c>
      <c r="J136" s="534">
        <f>+J137</f>
        <v>1000</v>
      </c>
    </row>
    <row r="137" spans="1:10">
      <c r="A137" s="57" t="s">
        <v>699</v>
      </c>
      <c r="B137" s="545" t="s">
        <v>634</v>
      </c>
      <c r="C137" s="545" t="s">
        <v>700</v>
      </c>
      <c r="D137" s="100" t="s">
        <v>636</v>
      </c>
      <c r="E137" s="241"/>
      <c r="F137" s="612"/>
      <c r="G137" s="663"/>
      <c r="H137" s="100"/>
      <c r="I137" s="537">
        <f>I138</f>
        <v>1000</v>
      </c>
      <c r="J137" s="537">
        <f>J138</f>
        <v>1000</v>
      </c>
    </row>
    <row r="138" spans="1:10" s="1033" customFormat="1" ht="78.75">
      <c r="A138" s="804" t="s">
        <v>31</v>
      </c>
      <c r="B138" s="553" t="s">
        <v>634</v>
      </c>
      <c r="C138" s="555" t="s">
        <v>700</v>
      </c>
      <c r="D138" s="556" t="s">
        <v>636</v>
      </c>
      <c r="E138" s="797" t="s">
        <v>262</v>
      </c>
      <c r="F138" s="798" t="s">
        <v>357</v>
      </c>
      <c r="G138" s="783" t="s">
        <v>351</v>
      </c>
      <c r="H138" s="805"/>
      <c r="I138" s="784">
        <f>I139</f>
        <v>1000</v>
      </c>
      <c r="J138" s="784">
        <f>J139</f>
        <v>1000</v>
      </c>
    </row>
    <row r="139" spans="1:10" s="1042" customFormat="1" ht="131.25">
      <c r="A139" s="849" t="s">
        <v>32</v>
      </c>
      <c r="B139" s="850" t="s">
        <v>634</v>
      </c>
      <c r="C139" s="850" t="s">
        <v>700</v>
      </c>
      <c r="D139" s="858" t="s">
        <v>636</v>
      </c>
      <c r="E139" s="865" t="s">
        <v>263</v>
      </c>
      <c r="F139" s="1007" t="s">
        <v>357</v>
      </c>
      <c r="G139" s="1008" t="s">
        <v>351</v>
      </c>
      <c r="H139" s="1009"/>
      <c r="I139" s="573">
        <f>+I140</f>
        <v>1000</v>
      </c>
      <c r="J139" s="573">
        <f>+J140</f>
        <v>1000</v>
      </c>
    </row>
    <row r="140" spans="1:10" s="1044" customFormat="1" ht="37.5">
      <c r="A140" s="974" t="s">
        <v>264</v>
      </c>
      <c r="B140" s="975" t="s">
        <v>634</v>
      </c>
      <c r="C140" s="975" t="s">
        <v>700</v>
      </c>
      <c r="D140" s="976" t="s">
        <v>636</v>
      </c>
      <c r="E140" s="977" t="s">
        <v>263</v>
      </c>
      <c r="F140" s="978" t="s">
        <v>635</v>
      </c>
      <c r="G140" s="979" t="s">
        <v>351</v>
      </c>
      <c r="H140" s="975"/>
      <c r="I140" s="980">
        <f>+I141</f>
        <v>1000</v>
      </c>
      <c r="J140" s="980">
        <f>+J141</f>
        <v>1000</v>
      </c>
    </row>
    <row r="141" spans="1:10" s="1039" customFormat="1" ht="56.25">
      <c r="A141" s="558" t="s">
        <v>265</v>
      </c>
      <c r="B141" s="905" t="s">
        <v>634</v>
      </c>
      <c r="C141" s="905" t="s">
        <v>700</v>
      </c>
      <c r="D141" s="906" t="s">
        <v>636</v>
      </c>
      <c r="E141" s="567" t="s">
        <v>263</v>
      </c>
      <c r="F141" s="684" t="s">
        <v>635</v>
      </c>
      <c r="G141" s="568" t="s">
        <v>365</v>
      </c>
      <c r="H141" s="905"/>
      <c r="I141" s="561">
        <f>I142</f>
        <v>1000</v>
      </c>
      <c r="J141" s="561">
        <f>J142</f>
        <v>1000</v>
      </c>
    </row>
    <row r="142" spans="1:10" ht="37.5">
      <c r="A142" s="115" t="s">
        <v>527</v>
      </c>
      <c r="B142" s="582" t="s">
        <v>634</v>
      </c>
      <c r="C142" s="582" t="s">
        <v>700</v>
      </c>
      <c r="D142" s="583" t="s">
        <v>636</v>
      </c>
      <c r="E142" s="154" t="s">
        <v>263</v>
      </c>
      <c r="F142" s="679" t="s">
        <v>635</v>
      </c>
      <c r="G142" s="455" t="s">
        <v>365</v>
      </c>
      <c r="H142" s="16" t="s">
        <v>644</v>
      </c>
      <c r="I142" s="452">
        <v>1000</v>
      </c>
      <c r="J142" s="452">
        <v>1000</v>
      </c>
    </row>
    <row r="143" spans="1:10">
      <c r="B143" s="17"/>
      <c r="C143" s="17"/>
      <c r="D143" s="365"/>
      <c r="E143" s="366"/>
      <c r="F143" s="365"/>
      <c r="G143" s="672"/>
      <c r="H143" s="17"/>
      <c r="I143" s="478"/>
      <c r="J143" s="478"/>
    </row>
    <row r="144" spans="1:10">
      <c r="B144" s="17"/>
      <c r="C144" s="17"/>
      <c r="D144" s="365"/>
      <c r="E144" s="366"/>
      <c r="F144" s="365"/>
      <c r="G144" s="672"/>
      <c r="H144" s="17"/>
      <c r="I144" s="478"/>
      <c r="J144" s="478"/>
    </row>
    <row r="145" spans="2:10">
      <c r="B145" s="17"/>
      <c r="C145" s="17"/>
      <c r="D145" s="365"/>
      <c r="E145" s="366"/>
      <c r="F145" s="365"/>
      <c r="G145" s="672"/>
      <c r="H145" s="17"/>
      <c r="I145" s="478"/>
      <c r="J145" s="478"/>
    </row>
    <row r="146" spans="2:10">
      <c r="B146" s="17"/>
      <c r="C146" s="17"/>
      <c r="D146" s="365"/>
      <c r="E146" s="366"/>
      <c r="F146" s="365"/>
      <c r="G146" s="672"/>
      <c r="H146" s="17"/>
      <c r="I146" s="478"/>
      <c r="J146" s="478"/>
    </row>
    <row r="147" spans="2:10">
      <c r="B147" s="17"/>
      <c r="C147" s="17"/>
      <c r="D147" s="365"/>
      <c r="E147" s="366"/>
      <c r="F147" s="365"/>
      <c r="G147" s="672"/>
      <c r="H147" s="17"/>
      <c r="I147" s="478"/>
      <c r="J147" s="478"/>
    </row>
    <row r="148" spans="2:10">
      <c r="B148" s="17"/>
      <c r="C148" s="17"/>
      <c r="D148" s="365"/>
      <c r="E148" s="366"/>
      <c r="F148" s="365"/>
      <c r="G148" s="672"/>
      <c r="H148" s="17"/>
      <c r="I148" s="478"/>
      <c r="J148" s="478"/>
    </row>
    <row r="149" spans="2:10">
      <c r="B149" s="17"/>
      <c r="C149" s="17"/>
      <c r="D149" s="365"/>
      <c r="E149" s="366"/>
      <c r="F149" s="365"/>
      <c r="G149" s="672"/>
      <c r="H149" s="17"/>
      <c r="I149" s="478"/>
      <c r="J149" s="478"/>
    </row>
    <row r="150" spans="2:10">
      <c r="B150" s="17"/>
      <c r="C150" s="17"/>
      <c r="D150" s="365"/>
      <c r="E150" s="366"/>
      <c r="F150" s="365"/>
      <c r="G150" s="672"/>
      <c r="H150" s="17"/>
      <c r="I150" s="478"/>
      <c r="J150" s="478"/>
    </row>
    <row r="151" spans="2:10">
      <c r="B151" s="17"/>
      <c r="C151" s="17"/>
      <c r="D151" s="365"/>
      <c r="E151" s="366"/>
      <c r="F151" s="365"/>
      <c r="G151" s="672"/>
      <c r="H151" s="17"/>
      <c r="I151" s="478"/>
      <c r="J151" s="478"/>
    </row>
    <row r="152" spans="2:10">
      <c r="B152" s="17"/>
      <c r="C152" s="17"/>
      <c r="D152" s="365"/>
      <c r="E152" s="366"/>
      <c r="F152" s="365"/>
      <c r="G152" s="672"/>
      <c r="H152" s="17"/>
      <c r="I152" s="478"/>
      <c r="J152" s="478"/>
    </row>
    <row r="153" spans="2:10">
      <c r="B153" s="17"/>
      <c r="C153" s="17"/>
      <c r="D153" s="365"/>
      <c r="E153" s="366"/>
      <c r="F153" s="365"/>
      <c r="G153" s="672"/>
      <c r="H153" s="17"/>
      <c r="I153" s="478"/>
      <c r="J153" s="478"/>
    </row>
    <row r="154" spans="2:10">
      <c r="B154" s="17"/>
      <c r="C154" s="17"/>
      <c r="D154" s="365"/>
      <c r="E154" s="366"/>
      <c r="F154" s="365"/>
      <c r="G154" s="672"/>
      <c r="H154" s="17"/>
      <c r="I154" s="478"/>
      <c r="J154" s="478"/>
    </row>
    <row r="155" spans="2:10">
      <c r="B155" s="17"/>
      <c r="C155" s="17"/>
      <c r="D155" s="365"/>
      <c r="E155" s="366"/>
      <c r="F155" s="365"/>
      <c r="G155" s="672"/>
      <c r="H155" s="17"/>
      <c r="I155" s="478"/>
      <c r="J155" s="478"/>
    </row>
    <row r="156" spans="2:10">
      <c r="B156" s="17"/>
      <c r="C156" s="17"/>
      <c r="D156" s="365"/>
      <c r="E156" s="366"/>
      <c r="F156" s="365"/>
      <c r="G156" s="672"/>
      <c r="H156" s="17"/>
      <c r="I156" s="478"/>
      <c r="J156" s="478"/>
    </row>
    <row r="157" spans="2:10">
      <c r="B157" s="17"/>
      <c r="C157" s="17"/>
      <c r="D157" s="365"/>
      <c r="E157" s="366"/>
      <c r="F157" s="365"/>
      <c r="G157" s="672"/>
      <c r="H157" s="17"/>
      <c r="I157" s="478"/>
      <c r="J157" s="478"/>
    </row>
    <row r="158" spans="2:10">
      <c r="B158" s="17"/>
      <c r="C158" s="17"/>
      <c r="D158" s="365"/>
      <c r="E158" s="366"/>
      <c r="F158" s="365"/>
      <c r="G158" s="672"/>
      <c r="H158" s="17"/>
      <c r="I158" s="478"/>
      <c r="J158" s="478"/>
    </row>
    <row r="159" spans="2:10">
      <c r="B159" s="17"/>
      <c r="C159" s="17"/>
      <c r="D159" s="365"/>
      <c r="E159" s="366"/>
      <c r="F159" s="365"/>
      <c r="G159" s="672"/>
      <c r="H159" s="17"/>
      <c r="I159" s="478"/>
      <c r="J159" s="478"/>
    </row>
    <row r="160" spans="2:10">
      <c r="B160" s="17"/>
      <c r="C160" s="17"/>
      <c r="D160" s="365"/>
      <c r="E160" s="366"/>
      <c r="F160" s="365"/>
      <c r="G160" s="672"/>
      <c r="H160" s="17"/>
      <c r="I160" s="478"/>
      <c r="J160" s="478"/>
    </row>
    <row r="161" spans="2:10">
      <c r="B161" s="17"/>
      <c r="C161" s="17"/>
      <c r="D161" s="365"/>
      <c r="E161" s="366"/>
      <c r="F161" s="365"/>
      <c r="G161" s="672"/>
      <c r="H161" s="17"/>
      <c r="I161" s="478"/>
      <c r="J161" s="478"/>
    </row>
    <row r="162" spans="2:10">
      <c r="B162" s="17"/>
      <c r="C162" s="17"/>
      <c r="D162" s="365"/>
      <c r="E162" s="366"/>
      <c r="F162" s="365"/>
      <c r="G162" s="672"/>
      <c r="H162" s="17"/>
      <c r="I162" s="478"/>
      <c r="J162" s="478"/>
    </row>
    <row r="163" spans="2:10">
      <c r="B163" s="17"/>
      <c r="C163" s="17"/>
      <c r="D163" s="365"/>
      <c r="E163" s="366"/>
      <c r="F163" s="365"/>
      <c r="G163" s="672"/>
      <c r="H163" s="17"/>
      <c r="I163" s="478"/>
      <c r="J163" s="478"/>
    </row>
    <row r="164" spans="2:10">
      <c r="B164" s="17"/>
      <c r="C164" s="17"/>
      <c r="D164" s="365"/>
      <c r="E164" s="366"/>
      <c r="F164" s="365"/>
      <c r="G164" s="672"/>
      <c r="H164" s="17"/>
      <c r="I164" s="478"/>
      <c r="J164" s="478"/>
    </row>
    <row r="165" spans="2:10">
      <c r="B165" s="17"/>
      <c r="C165" s="17"/>
      <c r="D165" s="365"/>
      <c r="E165" s="366"/>
      <c r="F165" s="365"/>
      <c r="G165" s="672"/>
      <c r="H165" s="17"/>
      <c r="I165" s="478"/>
      <c r="J165" s="478"/>
    </row>
    <row r="166" spans="2:10">
      <c r="B166" s="17"/>
      <c r="C166" s="17"/>
      <c r="D166" s="365"/>
      <c r="E166" s="366"/>
      <c r="F166" s="365"/>
      <c r="G166" s="672"/>
      <c r="H166" s="17"/>
      <c r="I166" s="478"/>
      <c r="J166" s="478"/>
    </row>
    <row r="167" spans="2:10">
      <c r="B167" s="17"/>
      <c r="C167" s="17"/>
      <c r="D167" s="365"/>
      <c r="E167" s="366"/>
      <c r="F167" s="365"/>
      <c r="G167" s="672"/>
      <c r="H167" s="17"/>
      <c r="I167" s="478"/>
      <c r="J167" s="478"/>
    </row>
    <row r="168" spans="2:10">
      <c r="B168" s="17"/>
      <c r="C168" s="17"/>
      <c r="D168" s="365"/>
      <c r="E168" s="366"/>
      <c r="F168" s="365"/>
      <c r="G168" s="672"/>
      <c r="H168" s="17"/>
      <c r="I168" s="478"/>
      <c r="J168" s="478"/>
    </row>
    <row r="169" spans="2:10">
      <c r="B169" s="17"/>
      <c r="C169" s="17"/>
      <c r="D169" s="365"/>
      <c r="E169" s="366"/>
      <c r="F169" s="365"/>
      <c r="G169" s="672"/>
      <c r="H169" s="17"/>
      <c r="I169" s="478"/>
      <c r="J169" s="478"/>
    </row>
    <row r="170" spans="2:10">
      <c r="B170" s="17"/>
      <c r="C170" s="17"/>
      <c r="D170" s="365"/>
      <c r="E170" s="366"/>
      <c r="F170" s="365"/>
      <c r="G170" s="672"/>
      <c r="H170" s="17"/>
      <c r="I170" s="478"/>
      <c r="J170" s="478"/>
    </row>
    <row r="171" spans="2:10">
      <c r="B171" s="17"/>
      <c r="C171" s="17"/>
      <c r="D171" s="365"/>
      <c r="E171" s="366"/>
      <c r="F171" s="365"/>
      <c r="G171" s="672"/>
      <c r="H171" s="17"/>
      <c r="I171" s="478"/>
    </row>
    <row r="172" spans="2:10">
      <c r="B172" s="17"/>
      <c r="C172" s="17"/>
      <c r="D172" s="365"/>
      <c r="E172" s="366"/>
      <c r="F172" s="365"/>
      <c r="G172" s="672"/>
      <c r="H172" s="17"/>
      <c r="I172" s="478"/>
    </row>
    <row r="173" spans="2:10">
      <c r="B173" s="17"/>
      <c r="C173" s="17"/>
      <c r="D173" s="365"/>
      <c r="E173" s="366"/>
      <c r="F173" s="365"/>
      <c r="G173" s="672"/>
      <c r="H173" s="17"/>
      <c r="I173" s="478"/>
    </row>
    <row r="174" spans="2:10">
      <c r="B174" s="17"/>
      <c r="C174" s="17"/>
      <c r="D174" s="365"/>
      <c r="E174" s="366"/>
      <c r="F174" s="365"/>
      <c r="G174" s="672"/>
      <c r="H174" s="17"/>
      <c r="I174" s="478"/>
    </row>
    <row r="175" spans="2:10">
      <c r="B175" s="17"/>
      <c r="C175" s="17"/>
      <c r="D175" s="365"/>
      <c r="E175" s="366"/>
      <c r="F175" s="365"/>
      <c r="G175" s="672"/>
      <c r="H175" s="17"/>
      <c r="I175" s="478"/>
    </row>
    <row r="176" spans="2:10">
      <c r="B176" s="17"/>
      <c r="C176" s="17"/>
      <c r="D176" s="365"/>
      <c r="E176" s="366"/>
      <c r="F176" s="365"/>
      <c r="G176" s="672"/>
      <c r="H176" s="17"/>
      <c r="I176" s="478"/>
    </row>
    <row r="177" spans="2:9">
      <c r="B177" s="22"/>
      <c r="F177" s="686"/>
      <c r="G177" s="673"/>
      <c r="I177" s="479"/>
    </row>
    <row r="178" spans="2:9">
      <c r="B178" s="22"/>
      <c r="F178" s="686"/>
      <c r="G178" s="673"/>
      <c r="I178" s="479"/>
    </row>
    <row r="179" spans="2:9">
      <c r="B179" s="22"/>
      <c r="F179" s="686"/>
      <c r="G179" s="673"/>
      <c r="I179" s="479"/>
    </row>
    <row r="180" spans="2:9">
      <c r="B180" s="22"/>
      <c r="F180" s="686"/>
      <c r="G180" s="673"/>
      <c r="I180" s="479"/>
    </row>
    <row r="181" spans="2:9">
      <c r="B181" s="22"/>
      <c r="F181" s="686"/>
      <c r="G181" s="673"/>
      <c r="I181" s="479"/>
    </row>
    <row r="182" spans="2:9">
      <c r="B182" s="22"/>
      <c r="F182" s="686"/>
      <c r="G182" s="673"/>
      <c r="I182" s="479"/>
    </row>
    <row r="183" spans="2:9">
      <c r="B183" s="22"/>
      <c r="F183" s="686"/>
      <c r="G183" s="673"/>
    </row>
    <row r="184" spans="2:9">
      <c r="B184" s="22"/>
      <c r="F184" s="686"/>
      <c r="G184" s="673"/>
    </row>
    <row r="185" spans="2:9">
      <c r="B185" s="22"/>
      <c r="F185" s="686"/>
      <c r="G185" s="673"/>
    </row>
    <row r="186" spans="2:9">
      <c r="B186" s="22"/>
      <c r="F186" s="686"/>
      <c r="G186" s="673"/>
    </row>
    <row r="187" spans="2:9">
      <c r="B187" s="22"/>
      <c r="F187" s="686"/>
      <c r="G187" s="673"/>
    </row>
    <row r="188" spans="2:9">
      <c r="B188" s="22"/>
      <c r="F188" s="686"/>
      <c r="G188" s="673"/>
    </row>
    <row r="189" spans="2:9">
      <c r="B189" s="22"/>
      <c r="F189" s="686"/>
      <c r="G189" s="673"/>
    </row>
    <row r="190" spans="2:9">
      <c r="B190" s="22"/>
      <c r="F190" s="686"/>
      <c r="G190" s="673"/>
    </row>
    <row r="191" spans="2:9">
      <c r="B191" s="22"/>
      <c r="F191" s="686"/>
      <c r="G191" s="673"/>
    </row>
    <row r="192" spans="2:9">
      <c r="B192" s="22"/>
      <c r="F192" s="686"/>
      <c r="G192" s="673"/>
    </row>
    <row r="193" spans="2:7">
      <c r="B193" s="22"/>
      <c r="F193" s="686"/>
      <c r="G193" s="673"/>
    </row>
    <row r="194" spans="2:7">
      <c r="B194" s="22"/>
      <c r="F194" s="686"/>
      <c r="G194" s="673"/>
    </row>
    <row r="195" spans="2:7">
      <c r="B195" s="22"/>
      <c r="F195" s="686"/>
      <c r="G195" s="673"/>
    </row>
    <row r="196" spans="2:7">
      <c r="B196" s="22"/>
      <c r="F196" s="686"/>
      <c r="G196" s="673"/>
    </row>
    <row r="197" spans="2:7">
      <c r="B197" s="22"/>
      <c r="F197" s="686"/>
      <c r="G197" s="673"/>
    </row>
    <row r="198" spans="2:7">
      <c r="B198" s="22"/>
      <c r="F198" s="686"/>
      <c r="G198" s="673"/>
    </row>
    <row r="199" spans="2:7">
      <c r="B199" s="22"/>
      <c r="F199" s="686"/>
      <c r="G199" s="673"/>
    </row>
    <row r="200" spans="2:7">
      <c r="B200" s="22"/>
      <c r="F200" s="686"/>
      <c r="G200" s="673"/>
    </row>
    <row r="201" spans="2:7">
      <c r="B201" s="22"/>
      <c r="F201" s="686"/>
      <c r="G201" s="673"/>
    </row>
    <row r="202" spans="2:7">
      <c r="B202" s="22"/>
      <c r="F202" s="686"/>
      <c r="G202" s="673"/>
    </row>
  </sheetData>
  <autoFilter ref="A9:J142">
    <filterColumn colId="8">
      <filters blank="1">
        <filter val="1 000,00"/>
        <filter val="1 113 308,00"/>
        <filter val="1 139 542,00"/>
        <filter val="1 500,00"/>
        <filter val="10 678,00"/>
        <filter val="117 180,00"/>
        <filter val="13 630,40"/>
        <filter val="133 960,00"/>
        <filter val="135 705,00"/>
        <filter val="14 295,00"/>
        <filter val="157 205,00"/>
        <filter val="21 500,00"/>
        <filter val="26 234,00"/>
        <filter val="3 000,00"/>
        <filter val="353 353,00"/>
        <filter val="36 000,00"/>
        <filter val="4 295,00"/>
        <filter val="40 953,00"/>
        <filter val="42 670,00"/>
        <filter val="44 384,00"/>
        <filter val="446 000,00"/>
        <filter val="55 248,00"/>
        <filter val="59 543,00"/>
        <filter val="6 000,00"/>
        <filter val="6 670,00"/>
        <filter val="603 205,00"/>
        <filter val="7 500,00"/>
        <filter val="76 557,60"/>
        <filter val="90 188,00"/>
      </filters>
    </filterColumn>
  </autoFilter>
  <mergeCells count="8">
    <mergeCell ref="A1:J1"/>
    <mergeCell ref="A6:J6"/>
    <mergeCell ref="I8:J8"/>
    <mergeCell ref="A2:J2"/>
    <mergeCell ref="A3:J3"/>
    <mergeCell ref="A4:J4"/>
    <mergeCell ref="A7:J7"/>
    <mergeCell ref="D5:J5"/>
  </mergeCells>
  <phoneticPr fontId="20" type="noConversion"/>
  <pageMargins left="0.7" right="0.2" top="0.4" bottom="0.31" header="0.3" footer="0.23"/>
  <pageSetup paperSize="9" scale="47" fitToHeight="6" orientation="portrait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3DFA0A"/>
    <pageSetUpPr fitToPage="1"/>
  </sheetPr>
  <dimension ref="A1:AL128"/>
  <sheetViews>
    <sheetView view="pageBreakPreview" topLeftCell="A82" zoomScale="70" zoomScaleNormal="60" zoomScaleSheetLayoutView="70" workbookViewId="0">
      <selection activeCell="A85" sqref="A85"/>
    </sheetView>
  </sheetViews>
  <sheetFormatPr defaultRowHeight="18.75"/>
  <cols>
    <col min="1" max="1" width="127.7109375" style="12" customWidth="1"/>
    <col min="2" max="3" width="6.7109375" style="12" hidden="1" customWidth="1"/>
    <col min="4" max="4" width="6.7109375" style="10" hidden="1" customWidth="1"/>
    <col min="5" max="5" width="10.140625" style="11" customWidth="1"/>
    <col min="6" max="6" width="8.140625" style="11" customWidth="1"/>
    <col min="7" max="7" width="12.140625" style="618" customWidth="1"/>
    <col min="8" max="8" width="12" style="25" customWidth="1"/>
    <col min="9" max="9" width="17.42578125" style="369" customWidth="1"/>
    <col min="10" max="10" width="22" style="1" customWidth="1"/>
    <col min="11" max="11" width="15.140625" style="1" customWidth="1"/>
    <col min="12" max="38" width="9.140625" style="1"/>
  </cols>
  <sheetData>
    <row r="1" spans="1:38" s="372" customFormat="1" ht="15.75" customHeight="1">
      <c r="A1" s="1259" t="s">
        <v>247</v>
      </c>
      <c r="B1" s="1259"/>
      <c r="C1" s="1259"/>
      <c r="D1" s="1259"/>
      <c r="E1" s="1259"/>
      <c r="F1" s="1259"/>
      <c r="G1" s="1259"/>
      <c r="H1" s="1259"/>
      <c r="I1" s="1259"/>
    </row>
    <row r="2" spans="1:38" s="372" customFormat="1" ht="15.75" customHeight="1">
      <c r="A2" s="1259" t="s">
        <v>266</v>
      </c>
      <c r="B2" s="1259"/>
      <c r="C2" s="1259"/>
      <c r="D2" s="1259"/>
      <c r="E2" s="1259"/>
      <c r="F2" s="1259"/>
      <c r="G2" s="1259"/>
      <c r="H2" s="1259"/>
      <c r="I2" s="1259"/>
    </row>
    <row r="3" spans="1:38" s="372" customFormat="1" ht="15.75" customHeight="1">
      <c r="A3" s="1259" t="s">
        <v>129</v>
      </c>
      <c r="B3" s="1259"/>
      <c r="C3" s="1259"/>
      <c r="D3" s="1259"/>
      <c r="E3" s="1259"/>
      <c r="F3" s="1259"/>
      <c r="G3" s="1259"/>
      <c r="H3" s="1259"/>
      <c r="I3" s="1259"/>
    </row>
    <row r="4" spans="1:38" s="373" customFormat="1" ht="16.5" customHeight="1">
      <c r="A4" s="1269" t="s">
        <v>267</v>
      </c>
      <c r="B4" s="1269"/>
      <c r="C4" s="1269"/>
      <c r="D4" s="1269"/>
      <c r="E4" s="1269"/>
      <c r="F4" s="1269"/>
      <c r="G4" s="1269"/>
      <c r="H4" s="1269"/>
      <c r="I4" s="1269"/>
    </row>
    <row r="5" spans="1:38" s="373" customFormat="1" ht="16.5" customHeight="1">
      <c r="A5" s="1269" t="s">
        <v>126</v>
      </c>
      <c r="B5" s="1269"/>
      <c r="C5" s="1269"/>
      <c r="D5" s="1269"/>
      <c r="E5" s="1269"/>
      <c r="F5" s="1269"/>
      <c r="G5" s="1269"/>
      <c r="H5" s="1269"/>
      <c r="I5" s="1269"/>
    </row>
    <row r="6" spans="1:38" s="373" customFormat="1" ht="16.5" customHeight="1">
      <c r="A6" s="1271"/>
      <c r="B6" s="1271"/>
      <c r="C6" s="1271"/>
      <c r="D6" s="1271"/>
      <c r="E6" s="1271"/>
      <c r="F6" s="1271"/>
      <c r="G6" s="1271"/>
      <c r="H6" s="1272"/>
      <c r="I6" s="1272"/>
    </row>
    <row r="7" spans="1:38" s="373" customFormat="1" ht="66" customHeight="1">
      <c r="A7" s="1263" t="s">
        <v>94</v>
      </c>
      <c r="B7" s="1263"/>
      <c r="C7" s="1263"/>
      <c r="D7" s="1263"/>
      <c r="E7" s="1263"/>
      <c r="F7" s="1263"/>
      <c r="G7" s="1264"/>
      <c r="H7" s="1263"/>
      <c r="I7" s="1263"/>
      <c r="J7" s="465"/>
      <c r="K7" s="465"/>
    </row>
    <row r="8" spans="1:38" s="8" customFormat="1">
      <c r="A8" s="378"/>
      <c r="B8" s="378"/>
      <c r="C8" s="378"/>
      <c r="D8" s="379"/>
      <c r="E8" s="379"/>
      <c r="F8" s="379"/>
      <c r="G8" s="630"/>
      <c r="H8" s="1199"/>
      <c r="I8" s="594" t="s">
        <v>146</v>
      </c>
    </row>
    <row r="9" spans="1:38" s="689" customFormat="1" ht="54" customHeight="1">
      <c r="A9" s="454" t="s">
        <v>705</v>
      </c>
      <c r="B9" s="454"/>
      <c r="C9" s="454"/>
      <c r="D9" s="462"/>
      <c r="E9" s="486"/>
      <c r="F9" s="629" t="s">
        <v>704</v>
      </c>
      <c r="G9" s="626"/>
      <c r="H9" s="485" t="s">
        <v>631</v>
      </c>
      <c r="I9" s="335" t="s">
        <v>632</v>
      </c>
      <c r="J9" s="688"/>
      <c r="K9" s="688"/>
      <c r="L9" s="688"/>
      <c r="M9" s="688"/>
      <c r="N9" s="688"/>
      <c r="O9" s="688"/>
      <c r="P9" s="688"/>
      <c r="Q9" s="688"/>
      <c r="R9" s="688"/>
      <c r="S9" s="688"/>
      <c r="T9" s="688"/>
      <c r="U9" s="688"/>
      <c r="V9" s="688"/>
      <c r="W9" s="688"/>
      <c r="X9" s="688"/>
      <c r="Y9" s="688"/>
      <c r="Z9" s="688"/>
      <c r="AA9" s="688"/>
      <c r="AB9" s="688"/>
      <c r="AC9" s="688"/>
      <c r="AD9" s="688"/>
      <c r="AE9" s="688"/>
      <c r="AF9" s="688"/>
      <c r="AG9" s="688"/>
      <c r="AH9" s="688"/>
      <c r="AI9" s="688"/>
      <c r="AJ9" s="688"/>
      <c r="AK9" s="688"/>
      <c r="AL9" s="688"/>
    </row>
    <row r="10" spans="1:38" s="228" customFormat="1">
      <c r="A10" s="220" t="s">
        <v>638</v>
      </c>
      <c r="B10" s="225"/>
      <c r="C10" s="225"/>
      <c r="D10" s="222"/>
      <c r="E10" s="223"/>
      <c r="F10" s="610"/>
      <c r="G10" s="660"/>
      <c r="H10" s="225"/>
      <c r="I10" s="449">
        <f>+I11+I32+I44+I51+I60+I65+I70+I77+I94+I98+I103+I111+I117+I89+I27+I107</f>
        <v>1934760</v>
      </c>
      <c r="J10" s="488">
        <f ca="1">+прил9!I10</f>
        <v>1934760</v>
      </c>
      <c r="K10" s="488">
        <f>+I10-J10</f>
        <v>0</v>
      </c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</row>
    <row r="11" spans="1:38" s="1033" customFormat="1" ht="56.25">
      <c r="A11" s="800" t="s">
        <v>259</v>
      </c>
      <c r="B11" s="549" t="s">
        <v>634</v>
      </c>
      <c r="C11" s="549" t="s">
        <v>683</v>
      </c>
      <c r="D11" s="551" t="s">
        <v>635</v>
      </c>
      <c r="E11" s="797" t="s">
        <v>706</v>
      </c>
      <c r="F11" s="798" t="s">
        <v>357</v>
      </c>
      <c r="G11" s="783" t="s">
        <v>354</v>
      </c>
      <c r="H11" s="553"/>
      <c r="I11" s="784">
        <f>+I12+I23</f>
        <v>1047738</v>
      </c>
      <c r="J11" s="1051"/>
    </row>
    <row r="12" spans="1:38" s="1042" customFormat="1" ht="75">
      <c r="A12" s="571" t="s">
        <v>260</v>
      </c>
      <c r="B12" s="850" t="s">
        <v>634</v>
      </c>
      <c r="C12" s="850" t="s">
        <v>683</v>
      </c>
      <c r="D12" s="858" t="s">
        <v>635</v>
      </c>
      <c r="E12" s="865" t="s">
        <v>708</v>
      </c>
      <c r="F12" s="1007" t="s">
        <v>357</v>
      </c>
      <c r="G12" s="1008" t="s">
        <v>354</v>
      </c>
      <c r="H12" s="858"/>
      <c r="I12" s="573">
        <f>+I13</f>
        <v>1047738</v>
      </c>
    </row>
    <row r="13" spans="1:38" s="1044" customFormat="1">
      <c r="A13" s="982" t="s">
        <v>145</v>
      </c>
      <c r="B13" s="975" t="s">
        <v>634</v>
      </c>
      <c r="C13" s="975" t="s">
        <v>683</v>
      </c>
      <c r="D13" s="976" t="s">
        <v>635</v>
      </c>
      <c r="E13" s="977" t="s">
        <v>708</v>
      </c>
      <c r="F13" s="978" t="s">
        <v>635</v>
      </c>
      <c r="G13" s="979" t="s">
        <v>354</v>
      </c>
      <c r="H13" s="975"/>
      <c r="I13" s="980">
        <f>I14+I16+I18</f>
        <v>1047738</v>
      </c>
    </row>
    <row r="14" spans="1:38" s="1039" customFormat="1" ht="37.5">
      <c r="A14" s="935" t="s">
        <v>0</v>
      </c>
      <c r="B14" s="345" t="s">
        <v>634</v>
      </c>
      <c r="C14" s="345" t="s">
        <v>683</v>
      </c>
      <c r="D14" s="908" t="s">
        <v>635</v>
      </c>
      <c r="E14" s="559" t="s">
        <v>708</v>
      </c>
      <c r="F14" s="681" t="s">
        <v>635</v>
      </c>
      <c r="G14" s="909" t="s">
        <v>487</v>
      </c>
      <c r="H14" s="345"/>
      <c r="I14" s="561">
        <f>I15</f>
        <v>478126</v>
      </c>
    </row>
    <row r="15" spans="1:38" ht="56.25">
      <c r="A15" s="158" t="s">
        <v>642</v>
      </c>
      <c r="B15" s="443" t="s">
        <v>634</v>
      </c>
      <c r="C15" s="443" t="s">
        <v>683</v>
      </c>
      <c r="D15" s="16" t="s">
        <v>635</v>
      </c>
      <c r="E15" s="317" t="s">
        <v>708</v>
      </c>
      <c r="F15" s="683" t="s">
        <v>635</v>
      </c>
      <c r="G15" s="355" t="s">
        <v>487</v>
      </c>
      <c r="H15" s="16" t="s">
        <v>637</v>
      </c>
      <c r="I15" s="1034">
        <f ca="1">+прил9!I136</f>
        <v>478126</v>
      </c>
    </row>
    <row r="16" spans="1:38" ht="56.25">
      <c r="A16" s="935" t="s">
        <v>1</v>
      </c>
      <c r="B16" s="443"/>
      <c r="C16" s="443"/>
      <c r="D16" s="16"/>
      <c r="E16" s="559" t="s">
        <v>708</v>
      </c>
      <c r="F16" s="681" t="s">
        <v>635</v>
      </c>
      <c r="G16" s="909" t="s">
        <v>486</v>
      </c>
      <c r="H16" s="566"/>
      <c r="I16" s="910">
        <f ca="1">I17</f>
        <v>303375</v>
      </c>
    </row>
    <row r="17" spans="1:9" ht="56.25">
      <c r="A17" s="158" t="s">
        <v>642</v>
      </c>
      <c r="B17" s="443"/>
      <c r="C17" s="443"/>
      <c r="D17" s="16"/>
      <c r="E17" s="317" t="s">
        <v>708</v>
      </c>
      <c r="F17" s="683" t="s">
        <v>635</v>
      </c>
      <c r="G17" s="355" t="s">
        <v>489</v>
      </c>
      <c r="H17" s="16" t="s">
        <v>637</v>
      </c>
      <c r="I17" s="1034">
        <f ca="1">прил9!I138</f>
        <v>303375</v>
      </c>
    </row>
    <row r="18" spans="1:9" s="1039" customFormat="1">
      <c r="A18" s="558" t="s">
        <v>710</v>
      </c>
      <c r="B18" s="345" t="s">
        <v>634</v>
      </c>
      <c r="C18" s="345" t="s">
        <v>683</v>
      </c>
      <c r="D18" s="908" t="s">
        <v>635</v>
      </c>
      <c r="E18" s="559" t="s">
        <v>708</v>
      </c>
      <c r="F18" s="681" t="s">
        <v>635</v>
      </c>
      <c r="G18" s="909" t="s">
        <v>364</v>
      </c>
      <c r="H18" s="345"/>
      <c r="I18" s="561">
        <f ca="1">SUM(I19:I20)</f>
        <v>266237</v>
      </c>
    </row>
    <row r="19" spans="1:9">
      <c r="A19" s="115" t="s">
        <v>527</v>
      </c>
      <c r="B19" s="443" t="s">
        <v>634</v>
      </c>
      <c r="C19" s="443" t="s">
        <v>683</v>
      </c>
      <c r="D19" s="16" t="s">
        <v>635</v>
      </c>
      <c r="E19" s="317" t="s">
        <v>708</v>
      </c>
      <c r="F19" s="683" t="s">
        <v>635</v>
      </c>
      <c r="G19" s="355" t="s">
        <v>364</v>
      </c>
      <c r="H19" s="16" t="s">
        <v>644</v>
      </c>
      <c r="I19" s="1034">
        <f ca="1">+прил9!I140</f>
        <v>244737</v>
      </c>
    </row>
    <row r="20" spans="1:9">
      <c r="A20" s="33" t="s">
        <v>645</v>
      </c>
      <c r="B20" s="443" t="s">
        <v>634</v>
      </c>
      <c r="C20" s="443" t="s">
        <v>683</v>
      </c>
      <c r="D20" s="16" t="s">
        <v>635</v>
      </c>
      <c r="E20" s="317" t="s">
        <v>708</v>
      </c>
      <c r="F20" s="683" t="s">
        <v>635</v>
      </c>
      <c r="G20" s="355" t="s">
        <v>364</v>
      </c>
      <c r="H20" s="16" t="s">
        <v>646</v>
      </c>
      <c r="I20" s="1034">
        <f ca="1">+прил9!I141</f>
        <v>21500</v>
      </c>
    </row>
    <row r="21" spans="1:9" s="1039" customFormat="1" ht="37.5">
      <c r="A21" s="558" t="s">
        <v>282</v>
      </c>
      <c r="B21" s="345"/>
      <c r="C21" s="345"/>
      <c r="D21" s="566"/>
      <c r="E21" s="559" t="s">
        <v>708</v>
      </c>
      <c r="F21" s="681" t="s">
        <v>635</v>
      </c>
      <c r="G21" s="909" t="s">
        <v>498</v>
      </c>
      <c r="H21" s="566"/>
      <c r="I21" s="910">
        <f ca="1">I22</f>
        <v>0</v>
      </c>
    </row>
    <row r="22" spans="1:9">
      <c r="A22" s="115" t="s">
        <v>527</v>
      </c>
      <c r="B22" s="443"/>
      <c r="C22" s="443"/>
      <c r="D22" s="16"/>
      <c r="E22" s="317" t="s">
        <v>708</v>
      </c>
      <c r="F22" s="683" t="s">
        <v>635</v>
      </c>
      <c r="G22" s="355" t="s">
        <v>498</v>
      </c>
      <c r="H22" s="16" t="s">
        <v>644</v>
      </c>
      <c r="I22" s="1034">
        <f ca="1">прил9!I143</f>
        <v>0</v>
      </c>
    </row>
    <row r="23" spans="1:9" s="1042" customFormat="1" ht="56.25">
      <c r="A23" s="571" t="s">
        <v>25</v>
      </c>
      <c r="B23" s="850" t="s">
        <v>634</v>
      </c>
      <c r="C23" s="850" t="s">
        <v>683</v>
      </c>
      <c r="D23" s="858" t="s">
        <v>641</v>
      </c>
      <c r="E23" s="865" t="s">
        <v>233</v>
      </c>
      <c r="F23" s="1007" t="s">
        <v>357</v>
      </c>
      <c r="G23" s="1008" t="s">
        <v>354</v>
      </c>
      <c r="H23" s="858"/>
      <c r="I23" s="573">
        <f>+I24</f>
        <v>0</v>
      </c>
    </row>
    <row r="24" spans="1:9" s="1044" customFormat="1" ht="93.75">
      <c r="A24" s="982" t="s">
        <v>231</v>
      </c>
      <c r="B24" s="975" t="s">
        <v>634</v>
      </c>
      <c r="C24" s="975" t="s">
        <v>683</v>
      </c>
      <c r="D24" s="976" t="s">
        <v>641</v>
      </c>
      <c r="E24" s="977" t="s">
        <v>233</v>
      </c>
      <c r="F24" s="978" t="s">
        <v>636</v>
      </c>
      <c r="G24" s="979" t="s">
        <v>354</v>
      </c>
      <c r="H24" s="975"/>
      <c r="I24" s="980">
        <f>+I25</f>
        <v>0</v>
      </c>
    </row>
    <row r="25" spans="1:9" s="1039" customFormat="1" ht="37.5">
      <c r="A25" s="558" t="s">
        <v>232</v>
      </c>
      <c r="B25" s="345" t="s">
        <v>634</v>
      </c>
      <c r="C25" s="345" t="s">
        <v>683</v>
      </c>
      <c r="D25" s="908" t="s">
        <v>641</v>
      </c>
      <c r="E25" s="559" t="s">
        <v>233</v>
      </c>
      <c r="F25" s="681" t="s">
        <v>636</v>
      </c>
      <c r="G25" s="909" t="s">
        <v>381</v>
      </c>
      <c r="H25" s="345"/>
      <c r="I25" s="561">
        <f>+I26</f>
        <v>0</v>
      </c>
    </row>
    <row r="26" spans="1:9">
      <c r="A26" s="115" t="s">
        <v>527</v>
      </c>
      <c r="B26" s="443" t="s">
        <v>634</v>
      </c>
      <c r="C26" s="443" t="s">
        <v>683</v>
      </c>
      <c r="D26" s="16" t="s">
        <v>641</v>
      </c>
      <c r="E26" s="317" t="s">
        <v>233</v>
      </c>
      <c r="F26" s="683" t="s">
        <v>636</v>
      </c>
      <c r="G26" s="355" t="s">
        <v>381</v>
      </c>
      <c r="H26" s="16" t="s">
        <v>644</v>
      </c>
      <c r="I26" s="1034">
        <f ca="1">+прил9!I148</f>
        <v>0</v>
      </c>
    </row>
    <row r="27" spans="1:9" ht="47.25">
      <c r="A27" s="804" t="s">
        <v>22</v>
      </c>
      <c r="B27" s="443"/>
      <c r="C27" s="443"/>
      <c r="D27" s="16"/>
      <c r="E27" s="797" t="s">
        <v>717</v>
      </c>
      <c r="F27" s="798" t="s">
        <v>357</v>
      </c>
      <c r="G27" s="783" t="s">
        <v>354</v>
      </c>
      <c r="H27" s="108"/>
      <c r="I27" s="836">
        <f>I28</f>
        <v>73973</v>
      </c>
    </row>
    <row r="28" spans="1:9" ht="75">
      <c r="A28" s="849" t="s">
        <v>18</v>
      </c>
      <c r="B28" s="850"/>
      <c r="C28" s="850"/>
      <c r="D28" s="858"/>
      <c r="E28" s="865" t="s">
        <v>718</v>
      </c>
      <c r="F28" s="1007" t="s">
        <v>357</v>
      </c>
      <c r="G28" s="1008" t="s">
        <v>354</v>
      </c>
      <c r="H28" s="858"/>
      <c r="I28" s="855">
        <f>I29</f>
        <v>73973</v>
      </c>
    </row>
    <row r="29" spans="1:9" ht="37.5">
      <c r="A29" s="974" t="s">
        <v>19</v>
      </c>
      <c r="B29" s="443"/>
      <c r="C29" s="443"/>
      <c r="D29" s="16"/>
      <c r="E29" s="993" t="s">
        <v>718</v>
      </c>
      <c r="F29" s="1220" t="s">
        <v>635</v>
      </c>
      <c r="G29" s="979" t="s">
        <v>354</v>
      </c>
      <c r="H29" s="882"/>
      <c r="I29" s="876">
        <f>I30</f>
        <v>73973</v>
      </c>
    </row>
    <row r="30" spans="1:9">
      <c r="A30" s="558" t="s">
        <v>20</v>
      </c>
      <c r="B30" s="443"/>
      <c r="C30" s="443"/>
      <c r="D30" s="16"/>
      <c r="E30" s="567" t="s">
        <v>718</v>
      </c>
      <c r="F30" s="684" t="s">
        <v>635</v>
      </c>
      <c r="G30" s="568" t="s">
        <v>21</v>
      </c>
      <c r="H30" s="566"/>
      <c r="I30" s="910">
        <f>I31</f>
        <v>73973</v>
      </c>
    </row>
    <row r="31" spans="1:9">
      <c r="A31" s="115" t="s">
        <v>688</v>
      </c>
      <c r="B31" s="443"/>
      <c r="C31" s="443"/>
      <c r="D31" s="16"/>
      <c r="E31" s="173" t="s">
        <v>718</v>
      </c>
      <c r="F31" s="680" t="s">
        <v>635</v>
      </c>
      <c r="G31" s="355" t="s">
        <v>21</v>
      </c>
      <c r="H31" s="16" t="s">
        <v>689</v>
      </c>
      <c r="I31" s="1034">
        <f ca="1">прил9!I156</f>
        <v>73973</v>
      </c>
    </row>
    <row r="32" spans="1:9" s="1033" customFormat="1" ht="56.25">
      <c r="A32" s="800" t="s">
        <v>523</v>
      </c>
      <c r="B32" s="549" t="s">
        <v>634</v>
      </c>
      <c r="C32" s="549" t="s">
        <v>641</v>
      </c>
      <c r="D32" s="551" t="s">
        <v>673</v>
      </c>
      <c r="E32" s="797" t="s">
        <v>350</v>
      </c>
      <c r="F32" s="798" t="s">
        <v>357</v>
      </c>
      <c r="G32" s="783" t="s">
        <v>354</v>
      </c>
      <c r="H32" s="551"/>
      <c r="I32" s="799">
        <f>+I33</f>
        <v>11500</v>
      </c>
    </row>
    <row r="33" spans="1:9" s="1042" customFormat="1" ht="93.75">
      <c r="A33" s="862" t="s">
        <v>524</v>
      </c>
      <c r="B33" s="850" t="s">
        <v>634</v>
      </c>
      <c r="C33" s="850" t="s">
        <v>641</v>
      </c>
      <c r="D33" s="858" t="s">
        <v>673</v>
      </c>
      <c r="E33" s="576" t="s">
        <v>340</v>
      </c>
      <c r="F33" s="579" t="s">
        <v>357</v>
      </c>
      <c r="G33" s="572" t="s">
        <v>354</v>
      </c>
      <c r="H33" s="858"/>
      <c r="I33" s="855">
        <f>+I34</f>
        <v>11500</v>
      </c>
    </row>
    <row r="34" spans="1:9" s="1044" customFormat="1" ht="37.5">
      <c r="A34" s="990" t="s">
        <v>341</v>
      </c>
      <c r="B34" s="975" t="s">
        <v>634</v>
      </c>
      <c r="C34" s="975" t="s">
        <v>641</v>
      </c>
      <c r="D34" s="986" t="s">
        <v>673</v>
      </c>
      <c r="E34" s="997" t="s">
        <v>340</v>
      </c>
      <c r="F34" s="994" t="s">
        <v>635</v>
      </c>
      <c r="G34" s="998" t="s">
        <v>351</v>
      </c>
      <c r="H34" s="986"/>
      <c r="I34" s="980">
        <f>+I35+I37</f>
        <v>11500</v>
      </c>
    </row>
    <row r="35" spans="1:9" s="1039" customFormat="1">
      <c r="A35" s="558" t="s">
        <v>342</v>
      </c>
      <c r="B35" s="345" t="s">
        <v>634</v>
      </c>
      <c r="C35" s="345" t="s">
        <v>641</v>
      </c>
      <c r="D35" s="566" t="s">
        <v>673</v>
      </c>
      <c r="E35" s="559" t="s">
        <v>340</v>
      </c>
      <c r="F35" s="681" t="s">
        <v>635</v>
      </c>
      <c r="G35" s="560" t="s">
        <v>377</v>
      </c>
      <c r="H35" s="566"/>
      <c r="I35" s="910">
        <f>+I36</f>
        <v>1500</v>
      </c>
    </row>
    <row r="36" spans="1:9">
      <c r="A36" s="115" t="s">
        <v>527</v>
      </c>
      <c r="B36" s="443" t="s">
        <v>634</v>
      </c>
      <c r="C36" s="443" t="s">
        <v>641</v>
      </c>
      <c r="D36" s="16" t="s">
        <v>673</v>
      </c>
      <c r="E36" s="317" t="s">
        <v>340</v>
      </c>
      <c r="F36" s="683" t="s">
        <v>635</v>
      </c>
      <c r="G36" s="318" t="s">
        <v>377</v>
      </c>
      <c r="H36" s="16" t="s">
        <v>644</v>
      </c>
      <c r="I36" s="1034">
        <f ca="1">+прил9!I102</f>
        <v>1500</v>
      </c>
    </row>
    <row r="37" spans="1:9" s="1039" customFormat="1">
      <c r="A37" s="558" t="s">
        <v>343</v>
      </c>
      <c r="B37" s="345" t="s">
        <v>634</v>
      </c>
      <c r="C37" s="345" t="s">
        <v>641</v>
      </c>
      <c r="D37" s="566" t="s">
        <v>673</v>
      </c>
      <c r="E37" s="559" t="s">
        <v>340</v>
      </c>
      <c r="F37" s="681" t="s">
        <v>635</v>
      </c>
      <c r="G37" s="560" t="s">
        <v>378</v>
      </c>
      <c r="H37" s="566"/>
      <c r="I37" s="910">
        <f ca="1">+I38</f>
        <v>10000</v>
      </c>
    </row>
    <row r="38" spans="1:9">
      <c r="A38" s="115" t="s">
        <v>527</v>
      </c>
      <c r="B38" s="443" t="s">
        <v>634</v>
      </c>
      <c r="C38" s="443" t="s">
        <v>641</v>
      </c>
      <c r="D38" s="16" t="s">
        <v>673</v>
      </c>
      <c r="E38" s="317" t="s">
        <v>340</v>
      </c>
      <c r="F38" s="683" t="s">
        <v>635</v>
      </c>
      <c r="G38" s="318" t="s">
        <v>378</v>
      </c>
      <c r="H38" s="16" t="s">
        <v>644</v>
      </c>
      <c r="I38" s="1034">
        <f ca="1">+прил9!I104</f>
        <v>10000</v>
      </c>
    </row>
    <row r="39" spans="1:9" s="1033" customFormat="1" ht="56.25">
      <c r="A39" s="777" t="s">
        <v>40</v>
      </c>
      <c r="B39" s="549" t="s">
        <v>634</v>
      </c>
      <c r="C39" s="549" t="s">
        <v>635</v>
      </c>
      <c r="D39" s="550" t="s">
        <v>657</v>
      </c>
      <c r="E39" s="768" t="s">
        <v>658</v>
      </c>
      <c r="F39" s="769" t="s">
        <v>357</v>
      </c>
      <c r="G39" s="783" t="s">
        <v>351</v>
      </c>
      <c r="H39" s="549"/>
      <c r="I39" s="784">
        <f>+I40</f>
        <v>0</v>
      </c>
    </row>
    <row r="40" spans="1:9" s="1042" customFormat="1" ht="75">
      <c r="A40" s="571" t="s">
        <v>41</v>
      </c>
      <c r="B40" s="850" t="s">
        <v>634</v>
      </c>
      <c r="C40" s="850" t="s">
        <v>635</v>
      </c>
      <c r="D40" s="851" t="s">
        <v>657</v>
      </c>
      <c r="E40" s="852" t="s">
        <v>720</v>
      </c>
      <c r="F40" s="853" t="s">
        <v>357</v>
      </c>
      <c r="G40" s="854" t="s">
        <v>351</v>
      </c>
      <c r="H40" s="868"/>
      <c r="I40" s="869">
        <f>+I41</f>
        <v>0</v>
      </c>
    </row>
    <row r="41" spans="1:9" s="1044" customFormat="1" ht="37.5">
      <c r="A41" s="982" t="s">
        <v>270</v>
      </c>
      <c r="B41" s="975" t="s">
        <v>634</v>
      </c>
      <c r="C41" s="975" t="s">
        <v>635</v>
      </c>
      <c r="D41" s="976" t="s">
        <v>657</v>
      </c>
      <c r="E41" s="977" t="s">
        <v>720</v>
      </c>
      <c r="F41" s="978" t="s">
        <v>635</v>
      </c>
      <c r="G41" s="979" t="s">
        <v>351</v>
      </c>
      <c r="H41" s="1005"/>
      <c r="I41" s="1006">
        <f>I42</f>
        <v>0</v>
      </c>
    </row>
    <row r="42" spans="1:9" s="1039" customFormat="1">
      <c r="A42" s="557" t="s">
        <v>721</v>
      </c>
      <c r="B42" s="932" t="s">
        <v>634</v>
      </c>
      <c r="C42" s="932" t="s">
        <v>635</v>
      </c>
      <c r="D42" s="933" t="s">
        <v>657</v>
      </c>
      <c r="E42" s="359" t="s">
        <v>720</v>
      </c>
      <c r="F42" s="928" t="s">
        <v>635</v>
      </c>
      <c r="G42" s="909" t="s">
        <v>471</v>
      </c>
      <c r="H42" s="932"/>
      <c r="I42" s="934">
        <f>I43</f>
        <v>0</v>
      </c>
    </row>
    <row r="43" spans="1:9">
      <c r="A43" s="115" t="s">
        <v>527</v>
      </c>
      <c r="B43" s="584" t="s">
        <v>634</v>
      </c>
      <c r="C43" s="443" t="s">
        <v>635</v>
      </c>
      <c r="D43" s="16" t="s">
        <v>657</v>
      </c>
      <c r="E43" s="63" t="s">
        <v>720</v>
      </c>
      <c r="F43" s="680" t="s">
        <v>635</v>
      </c>
      <c r="G43" s="355" t="s">
        <v>471</v>
      </c>
      <c r="H43" s="16" t="s">
        <v>644</v>
      </c>
      <c r="I43" s="1034">
        <f ca="1">+прил9!I43</f>
        <v>0</v>
      </c>
    </row>
    <row r="44" spans="1:9" s="1033" customFormat="1" ht="75">
      <c r="A44" s="801" t="s">
        <v>500</v>
      </c>
      <c r="B44" s="967"/>
      <c r="C44" s="967"/>
      <c r="D44" s="1052"/>
      <c r="E44" s="969" t="s">
        <v>224</v>
      </c>
      <c r="F44" s="970" t="s">
        <v>357</v>
      </c>
      <c r="G44" s="971" t="s">
        <v>351</v>
      </c>
      <c r="H44" s="781"/>
      <c r="I44" s="771">
        <f>I45</f>
        <v>0</v>
      </c>
    </row>
    <row r="45" spans="1:9" s="1042" customFormat="1" ht="75">
      <c r="A45" s="1010" t="s">
        <v>515</v>
      </c>
      <c r="B45" s="850"/>
      <c r="C45" s="850"/>
      <c r="D45" s="851"/>
      <c r="E45" s="865" t="s">
        <v>502</v>
      </c>
      <c r="F45" s="1007" t="s">
        <v>357</v>
      </c>
      <c r="G45" s="1008" t="s">
        <v>351</v>
      </c>
      <c r="H45" s="864"/>
      <c r="I45" s="857">
        <f>I46</f>
        <v>0</v>
      </c>
    </row>
    <row r="46" spans="1:9" s="1044" customFormat="1" ht="75">
      <c r="A46" s="990" t="s">
        <v>504</v>
      </c>
      <c r="B46" s="975"/>
      <c r="C46" s="975"/>
      <c r="D46" s="976"/>
      <c r="E46" s="993" t="s">
        <v>502</v>
      </c>
      <c r="F46" s="994" t="s">
        <v>635</v>
      </c>
      <c r="G46" s="995" t="s">
        <v>351</v>
      </c>
      <c r="H46" s="986"/>
      <c r="I46" s="985">
        <f>I47+I49</f>
        <v>0</v>
      </c>
    </row>
    <row r="47" spans="1:9" s="1039" customFormat="1" ht="37.5">
      <c r="A47" s="558" t="s">
        <v>505</v>
      </c>
      <c r="B47" s="345"/>
      <c r="C47" s="345"/>
      <c r="D47" s="908"/>
      <c r="E47" s="567" t="s">
        <v>502</v>
      </c>
      <c r="F47" s="681" t="s">
        <v>635</v>
      </c>
      <c r="G47" s="919" t="s">
        <v>496</v>
      </c>
      <c r="H47" s="566"/>
      <c r="I47" s="917">
        <f>I48</f>
        <v>0</v>
      </c>
    </row>
    <row r="48" spans="1:9">
      <c r="A48" s="115" t="s">
        <v>527</v>
      </c>
      <c r="B48" s="443"/>
      <c r="C48" s="443"/>
      <c r="D48" s="259"/>
      <c r="E48" s="173" t="s">
        <v>502</v>
      </c>
      <c r="F48" s="683" t="s">
        <v>635</v>
      </c>
      <c r="G48" s="741" t="s">
        <v>496</v>
      </c>
      <c r="H48" s="739" t="s">
        <v>649</v>
      </c>
      <c r="I48" s="972">
        <f ca="1">прил9!I114</f>
        <v>0</v>
      </c>
    </row>
    <row r="49" spans="1:9" s="1039" customFormat="1" ht="37.5">
      <c r="A49" s="918" t="s">
        <v>506</v>
      </c>
      <c r="B49" s="345"/>
      <c r="C49" s="345"/>
      <c r="D49" s="908"/>
      <c r="E49" s="567" t="s">
        <v>502</v>
      </c>
      <c r="F49" s="681" t="s">
        <v>635</v>
      </c>
      <c r="G49" s="919" t="s">
        <v>497</v>
      </c>
      <c r="H49" s="566"/>
      <c r="I49" s="917">
        <f ca="1">I50</f>
        <v>0</v>
      </c>
    </row>
    <row r="50" spans="1:9">
      <c r="A50" s="115" t="s">
        <v>527</v>
      </c>
      <c r="B50" s="443"/>
      <c r="C50" s="443"/>
      <c r="D50" s="259"/>
      <c r="E50" s="173" t="s">
        <v>502</v>
      </c>
      <c r="F50" s="683" t="s">
        <v>635</v>
      </c>
      <c r="G50" s="741" t="s">
        <v>497</v>
      </c>
      <c r="H50" s="739" t="s">
        <v>649</v>
      </c>
      <c r="I50" s="972">
        <f ca="1">прил9!I116</f>
        <v>0</v>
      </c>
    </row>
    <row r="51" spans="1:9" s="1033" customFormat="1" ht="75">
      <c r="A51" s="801" t="s">
        <v>500</v>
      </c>
      <c r="B51" s="552" t="s">
        <v>634</v>
      </c>
      <c r="C51" s="552" t="s">
        <v>676</v>
      </c>
      <c r="D51" s="554" t="s">
        <v>664</v>
      </c>
      <c r="E51" s="778" t="s">
        <v>722</v>
      </c>
      <c r="F51" s="779" t="s">
        <v>357</v>
      </c>
      <c r="G51" s="802" t="s">
        <v>354</v>
      </c>
      <c r="H51" s="552"/>
      <c r="I51" s="803">
        <f>+I52+I56</f>
        <v>82797</v>
      </c>
    </row>
    <row r="52" spans="1:9" s="1042" customFormat="1" ht="93.75">
      <c r="A52" s="571" t="s">
        <v>328</v>
      </c>
      <c r="B52" s="850" t="s">
        <v>634</v>
      </c>
      <c r="C52" s="850" t="s">
        <v>676</v>
      </c>
      <c r="D52" s="858" t="s">
        <v>636</v>
      </c>
      <c r="E52" s="576" t="s">
        <v>723</v>
      </c>
      <c r="F52" s="579" t="s">
        <v>357</v>
      </c>
      <c r="G52" s="572" t="s">
        <v>354</v>
      </c>
      <c r="H52" s="858"/>
      <c r="I52" s="857">
        <f>+I53</f>
        <v>0</v>
      </c>
    </row>
    <row r="53" spans="1:9" s="1044" customFormat="1" ht="75">
      <c r="A53" s="982" t="s">
        <v>222</v>
      </c>
      <c r="B53" s="975" t="s">
        <v>634</v>
      </c>
      <c r="C53" s="975" t="s">
        <v>676</v>
      </c>
      <c r="D53" s="986" t="s">
        <v>636</v>
      </c>
      <c r="E53" s="987" t="s">
        <v>723</v>
      </c>
      <c r="F53" s="988" t="s">
        <v>635</v>
      </c>
      <c r="G53" s="989" t="s">
        <v>354</v>
      </c>
      <c r="H53" s="986"/>
      <c r="I53" s="985">
        <f>I54</f>
        <v>0</v>
      </c>
    </row>
    <row r="54" spans="1:9" s="1039" customFormat="1">
      <c r="A54" s="558" t="s">
        <v>223</v>
      </c>
      <c r="B54" s="564" t="s">
        <v>634</v>
      </c>
      <c r="C54" s="564" t="s">
        <v>676</v>
      </c>
      <c r="D54" s="565" t="s">
        <v>636</v>
      </c>
      <c r="E54" s="559" t="s">
        <v>723</v>
      </c>
      <c r="F54" s="681" t="s">
        <v>635</v>
      </c>
      <c r="G54" s="560" t="s">
        <v>379</v>
      </c>
      <c r="H54" s="566"/>
      <c r="I54" s="917">
        <f>SUM(I55:I55)</f>
        <v>0</v>
      </c>
    </row>
    <row r="55" spans="1:9">
      <c r="A55" s="33" t="s">
        <v>645</v>
      </c>
      <c r="B55" s="482" t="s">
        <v>634</v>
      </c>
      <c r="C55" s="482" t="s">
        <v>676</v>
      </c>
      <c r="D55" s="110" t="s">
        <v>636</v>
      </c>
      <c r="E55" s="317" t="s">
        <v>723</v>
      </c>
      <c r="F55" s="683" t="s">
        <v>635</v>
      </c>
      <c r="G55" s="318" t="s">
        <v>379</v>
      </c>
      <c r="H55" s="16" t="s">
        <v>646</v>
      </c>
      <c r="I55" s="972">
        <f ca="1">+прил9!I123</f>
        <v>0</v>
      </c>
    </row>
    <row r="56" spans="1:9" s="1042" customFormat="1">
      <c r="A56" s="849" t="s">
        <v>681</v>
      </c>
      <c r="B56" s="569"/>
      <c r="C56" s="569"/>
      <c r="D56" s="570"/>
      <c r="E56" s="852" t="s">
        <v>225</v>
      </c>
      <c r="F56" s="853" t="s">
        <v>357</v>
      </c>
      <c r="G56" s="854" t="s">
        <v>354</v>
      </c>
      <c r="H56" s="569"/>
      <c r="I56" s="857">
        <f>+I57</f>
        <v>82797</v>
      </c>
    </row>
    <row r="57" spans="1:9" s="1044" customFormat="1" ht="37.5">
      <c r="A57" s="974" t="s">
        <v>278</v>
      </c>
      <c r="B57" s="983"/>
      <c r="C57" s="983"/>
      <c r="D57" s="984"/>
      <c r="E57" s="977" t="s">
        <v>225</v>
      </c>
      <c r="F57" s="978" t="s">
        <v>635</v>
      </c>
      <c r="G57" s="979" t="s">
        <v>354</v>
      </c>
      <c r="H57" s="983"/>
      <c r="I57" s="985">
        <f>I58</f>
        <v>82797</v>
      </c>
    </row>
    <row r="58" spans="1:9" s="1039" customFormat="1">
      <c r="A58" s="911" t="s">
        <v>725</v>
      </c>
      <c r="B58" s="912"/>
      <c r="C58" s="912"/>
      <c r="D58" s="913"/>
      <c r="E58" s="914" t="s">
        <v>225</v>
      </c>
      <c r="F58" s="915" t="s">
        <v>635</v>
      </c>
      <c r="G58" s="916" t="s">
        <v>380</v>
      </c>
      <c r="H58" s="912"/>
      <c r="I58" s="917">
        <f>SUM(I59:I59)</f>
        <v>82797</v>
      </c>
    </row>
    <row r="59" spans="1:9">
      <c r="A59" s="115" t="s">
        <v>527</v>
      </c>
      <c r="B59" s="483"/>
      <c r="C59" s="483"/>
      <c r="D59" s="330"/>
      <c r="E59" s="154" t="s">
        <v>225</v>
      </c>
      <c r="F59" s="679" t="s">
        <v>635</v>
      </c>
      <c r="G59" s="455" t="s">
        <v>380</v>
      </c>
      <c r="H59" s="260" t="s">
        <v>644</v>
      </c>
      <c r="I59" s="972">
        <f ca="1">+прил9!I129</f>
        <v>82797</v>
      </c>
    </row>
    <row r="60" spans="1:9" s="1033" customFormat="1" ht="75">
      <c r="A60" s="777" t="s">
        <v>31</v>
      </c>
      <c r="B60" s="553" t="s">
        <v>634</v>
      </c>
      <c r="C60" s="555" t="s">
        <v>700</v>
      </c>
      <c r="D60" s="556" t="s">
        <v>636</v>
      </c>
      <c r="E60" s="797" t="s">
        <v>262</v>
      </c>
      <c r="F60" s="798" t="s">
        <v>357</v>
      </c>
      <c r="G60" s="783" t="s">
        <v>354</v>
      </c>
      <c r="H60" s="805"/>
      <c r="I60" s="784">
        <f>I61</f>
        <v>1000</v>
      </c>
    </row>
    <row r="61" spans="1:9" s="1042" customFormat="1" ht="100.5" customHeight="1">
      <c r="A61" s="849" t="s">
        <v>32</v>
      </c>
      <c r="B61" s="850" t="s">
        <v>634</v>
      </c>
      <c r="C61" s="850" t="s">
        <v>700</v>
      </c>
      <c r="D61" s="858" t="s">
        <v>636</v>
      </c>
      <c r="E61" s="865" t="s">
        <v>263</v>
      </c>
      <c r="F61" s="1007" t="s">
        <v>357</v>
      </c>
      <c r="G61" s="1008" t="s">
        <v>354</v>
      </c>
      <c r="H61" s="1009"/>
      <c r="I61" s="573">
        <f>+I62</f>
        <v>1000</v>
      </c>
    </row>
    <row r="62" spans="1:9" s="1044" customFormat="1" ht="37.5">
      <c r="A62" s="974" t="s">
        <v>264</v>
      </c>
      <c r="B62" s="975" t="s">
        <v>634</v>
      </c>
      <c r="C62" s="975" t="s">
        <v>700</v>
      </c>
      <c r="D62" s="976" t="s">
        <v>636</v>
      </c>
      <c r="E62" s="977" t="s">
        <v>263</v>
      </c>
      <c r="F62" s="978" t="s">
        <v>635</v>
      </c>
      <c r="G62" s="979" t="s">
        <v>354</v>
      </c>
      <c r="H62" s="975"/>
      <c r="I62" s="980">
        <f>+I63</f>
        <v>1000</v>
      </c>
    </row>
    <row r="63" spans="1:9" s="1039" customFormat="1" ht="37.5">
      <c r="A63" s="558" t="s">
        <v>265</v>
      </c>
      <c r="B63" s="905" t="s">
        <v>634</v>
      </c>
      <c r="C63" s="905" t="s">
        <v>700</v>
      </c>
      <c r="D63" s="906" t="s">
        <v>636</v>
      </c>
      <c r="E63" s="567" t="s">
        <v>263</v>
      </c>
      <c r="F63" s="684" t="s">
        <v>635</v>
      </c>
      <c r="G63" s="568" t="s">
        <v>365</v>
      </c>
      <c r="H63" s="905"/>
      <c r="I63" s="561">
        <f>I64</f>
        <v>1000</v>
      </c>
    </row>
    <row r="64" spans="1:9">
      <c r="A64" s="115" t="s">
        <v>527</v>
      </c>
      <c r="B64" s="582" t="s">
        <v>634</v>
      </c>
      <c r="C64" s="582" t="s">
        <v>700</v>
      </c>
      <c r="D64" s="583" t="s">
        <v>636</v>
      </c>
      <c r="E64" s="687" t="s">
        <v>263</v>
      </c>
      <c r="F64" s="680" t="s">
        <v>635</v>
      </c>
      <c r="G64" s="355" t="s">
        <v>365</v>
      </c>
      <c r="H64" s="16" t="s">
        <v>644</v>
      </c>
      <c r="I64" s="1034">
        <f ca="1">+прил9!I163</f>
        <v>1000</v>
      </c>
    </row>
    <row r="65" spans="1:9" s="1033" customFormat="1" ht="37.5">
      <c r="A65" s="777" t="s">
        <v>255</v>
      </c>
      <c r="B65" s="549" t="s">
        <v>634</v>
      </c>
      <c r="C65" s="549" t="s">
        <v>635</v>
      </c>
      <c r="D65" s="550" t="s">
        <v>657</v>
      </c>
      <c r="E65" s="768" t="s">
        <v>659</v>
      </c>
      <c r="F65" s="769" t="s">
        <v>357</v>
      </c>
      <c r="G65" s="783" t="s">
        <v>354</v>
      </c>
      <c r="H65" s="549"/>
      <c r="I65" s="784">
        <f>+I66</f>
        <v>4295</v>
      </c>
    </row>
    <row r="66" spans="1:9" s="1042" customFormat="1" ht="56.25">
      <c r="A66" s="571" t="s">
        <v>256</v>
      </c>
      <c r="B66" s="850" t="s">
        <v>634</v>
      </c>
      <c r="C66" s="850" t="s">
        <v>635</v>
      </c>
      <c r="D66" s="851" t="s">
        <v>657</v>
      </c>
      <c r="E66" s="859" t="s">
        <v>733</v>
      </c>
      <c r="F66" s="860" t="s">
        <v>357</v>
      </c>
      <c r="G66" s="572" t="s">
        <v>354</v>
      </c>
      <c r="H66" s="850"/>
      <c r="I66" s="573">
        <f>+I68</f>
        <v>4295</v>
      </c>
    </row>
    <row r="67" spans="1:9" s="1044" customFormat="1" ht="37.5">
      <c r="A67" s="982" t="s">
        <v>142</v>
      </c>
      <c r="B67" s="975" t="s">
        <v>634</v>
      </c>
      <c r="C67" s="975" t="s">
        <v>635</v>
      </c>
      <c r="D67" s="976" t="s">
        <v>657</v>
      </c>
      <c r="E67" s="987" t="s">
        <v>733</v>
      </c>
      <c r="F67" s="988" t="s">
        <v>635</v>
      </c>
      <c r="G67" s="989" t="s">
        <v>351</v>
      </c>
      <c r="H67" s="975"/>
      <c r="I67" s="980">
        <f>I68</f>
        <v>4295</v>
      </c>
    </row>
    <row r="68" spans="1:9" s="1039" customFormat="1">
      <c r="A68" s="911" t="s">
        <v>735</v>
      </c>
      <c r="B68" s="912" t="s">
        <v>634</v>
      </c>
      <c r="C68" s="912" t="s">
        <v>635</v>
      </c>
      <c r="D68" s="913" t="s">
        <v>657</v>
      </c>
      <c r="E68" s="359" t="s">
        <v>733</v>
      </c>
      <c r="F68" s="928" t="s">
        <v>635</v>
      </c>
      <c r="G68" s="909" t="s">
        <v>368</v>
      </c>
      <c r="H68" s="929"/>
      <c r="I68" s="930">
        <f>+I69</f>
        <v>4295</v>
      </c>
    </row>
    <row r="69" spans="1:9">
      <c r="A69" s="115" t="s">
        <v>527</v>
      </c>
      <c r="B69" s="443" t="s">
        <v>634</v>
      </c>
      <c r="C69" s="443" t="s">
        <v>635</v>
      </c>
      <c r="D69" s="16" t="s">
        <v>657</v>
      </c>
      <c r="E69" s="63" t="s">
        <v>733</v>
      </c>
      <c r="F69" s="680" t="s">
        <v>635</v>
      </c>
      <c r="G69" s="355" t="s">
        <v>356</v>
      </c>
      <c r="H69" s="16" t="s">
        <v>644</v>
      </c>
      <c r="I69" s="1034">
        <f ca="1">+прил9!I48</f>
        <v>4295</v>
      </c>
    </row>
    <row r="70" spans="1:9" s="1033" customFormat="1" ht="56.25">
      <c r="A70" s="965" t="s">
        <v>23</v>
      </c>
      <c r="B70" s="552" t="s">
        <v>634</v>
      </c>
      <c r="C70" s="552" t="s">
        <v>664</v>
      </c>
      <c r="D70" s="966">
        <v>14</v>
      </c>
      <c r="E70" s="797" t="s">
        <v>669</v>
      </c>
      <c r="F70" s="798" t="s">
        <v>357</v>
      </c>
      <c r="G70" s="783" t="s">
        <v>354</v>
      </c>
      <c r="H70" s="966"/>
      <c r="I70" s="784">
        <f>+I71</f>
        <v>0</v>
      </c>
    </row>
    <row r="71" spans="1:9" s="1042" customFormat="1" ht="75">
      <c r="A71" s="1011" t="s">
        <v>24</v>
      </c>
      <c r="B71" s="1012" t="s">
        <v>634</v>
      </c>
      <c r="C71" s="1012" t="s">
        <v>664</v>
      </c>
      <c r="D71" s="1013" t="s">
        <v>670</v>
      </c>
      <c r="E71" s="576" t="s">
        <v>737</v>
      </c>
      <c r="F71" s="579" t="s">
        <v>357</v>
      </c>
      <c r="G71" s="572" t="s">
        <v>354</v>
      </c>
      <c r="H71" s="1013"/>
      <c r="I71" s="573">
        <f>+I72</f>
        <v>0</v>
      </c>
    </row>
    <row r="72" spans="1:9" s="1044" customFormat="1" ht="37.5">
      <c r="A72" s="999" t="s">
        <v>172</v>
      </c>
      <c r="B72" s="1000" t="s">
        <v>634</v>
      </c>
      <c r="C72" s="1000" t="s">
        <v>664</v>
      </c>
      <c r="D72" s="1001">
        <v>14</v>
      </c>
      <c r="E72" s="997" t="s">
        <v>737</v>
      </c>
      <c r="F72" s="994" t="s">
        <v>635</v>
      </c>
      <c r="G72" s="989" t="s">
        <v>354</v>
      </c>
      <c r="H72" s="986"/>
      <c r="I72" s="1002">
        <f>+I73+I75</f>
        <v>0</v>
      </c>
    </row>
    <row r="73" spans="1:9" s="1039" customFormat="1" ht="37.5">
      <c r="A73" s="557" t="s">
        <v>739</v>
      </c>
      <c r="B73" s="562" t="s">
        <v>634</v>
      </c>
      <c r="C73" s="562" t="s">
        <v>664</v>
      </c>
      <c r="D73" s="563">
        <v>14</v>
      </c>
      <c r="E73" s="567" t="s">
        <v>737</v>
      </c>
      <c r="F73" s="684" t="s">
        <v>635</v>
      </c>
      <c r="G73" s="568" t="s">
        <v>362</v>
      </c>
      <c r="H73" s="566"/>
      <c r="I73" s="561">
        <f>I74</f>
        <v>0</v>
      </c>
    </row>
    <row r="74" spans="1:9">
      <c r="A74" s="115" t="s">
        <v>527</v>
      </c>
      <c r="B74" s="438" t="s">
        <v>634</v>
      </c>
      <c r="C74" s="438" t="s">
        <v>664</v>
      </c>
      <c r="D74" s="103">
        <v>14</v>
      </c>
      <c r="E74" s="173" t="s">
        <v>737</v>
      </c>
      <c r="F74" s="682" t="s">
        <v>635</v>
      </c>
      <c r="G74" s="174" t="s">
        <v>374</v>
      </c>
      <c r="H74" s="16" t="s">
        <v>644</v>
      </c>
      <c r="I74" s="1034">
        <f ca="1">+прил9!I88</f>
        <v>0</v>
      </c>
    </row>
    <row r="75" spans="1:9" s="1039" customFormat="1" ht="56.25">
      <c r="A75" s="557" t="s">
        <v>229</v>
      </c>
      <c r="B75" s="562" t="s">
        <v>634</v>
      </c>
      <c r="C75" s="562" t="s">
        <v>664</v>
      </c>
      <c r="D75" s="563">
        <v>14</v>
      </c>
      <c r="E75" s="567" t="s">
        <v>737</v>
      </c>
      <c r="F75" s="684" t="s">
        <v>635</v>
      </c>
      <c r="G75" s="568" t="s">
        <v>375</v>
      </c>
      <c r="H75" s="566"/>
      <c r="I75" s="561">
        <f ca="1">I76</f>
        <v>0</v>
      </c>
    </row>
    <row r="76" spans="1:9">
      <c r="A76" s="115" t="s">
        <v>527</v>
      </c>
      <c r="B76" s="438" t="s">
        <v>634</v>
      </c>
      <c r="C76" s="438" t="s">
        <v>664</v>
      </c>
      <c r="D76" s="103">
        <v>14</v>
      </c>
      <c r="E76" s="317" t="s">
        <v>737</v>
      </c>
      <c r="F76" s="683" t="s">
        <v>635</v>
      </c>
      <c r="G76" s="318" t="s">
        <v>375</v>
      </c>
      <c r="H76" s="16" t="s">
        <v>644</v>
      </c>
      <c r="I76" s="1034">
        <f ca="1">+прил9!I90</f>
        <v>0</v>
      </c>
    </row>
    <row r="77" spans="1:9" s="1033" customFormat="1" ht="56.25">
      <c r="A77" s="777" t="s">
        <v>33</v>
      </c>
      <c r="B77" s="549" t="s">
        <v>634</v>
      </c>
      <c r="C77" s="549" t="s">
        <v>664</v>
      </c>
      <c r="D77" s="551" t="s">
        <v>234</v>
      </c>
      <c r="E77" s="797" t="s">
        <v>740</v>
      </c>
      <c r="F77" s="798" t="s">
        <v>357</v>
      </c>
      <c r="G77" s="783" t="s">
        <v>354</v>
      </c>
      <c r="H77" s="551"/>
      <c r="I77" s="799">
        <f>I78+I85</f>
        <v>14000</v>
      </c>
    </row>
    <row r="78" spans="1:9" s="1042" customFormat="1" ht="93.75">
      <c r="A78" s="571" t="s">
        <v>39</v>
      </c>
      <c r="B78" s="850" t="s">
        <v>634</v>
      </c>
      <c r="C78" s="850" t="s">
        <v>664</v>
      </c>
      <c r="D78" s="858" t="s">
        <v>234</v>
      </c>
      <c r="E78" s="576" t="s">
        <v>741</v>
      </c>
      <c r="F78" s="579" t="s">
        <v>357</v>
      </c>
      <c r="G78" s="572" t="s">
        <v>351</v>
      </c>
      <c r="H78" s="858"/>
      <c r="I78" s="855">
        <f>I84</f>
        <v>0</v>
      </c>
    </row>
    <row r="79" spans="1:9" s="1044" customFormat="1" ht="75">
      <c r="A79" s="982" t="s">
        <v>235</v>
      </c>
      <c r="B79" s="975" t="s">
        <v>634</v>
      </c>
      <c r="C79" s="975" t="s">
        <v>664</v>
      </c>
      <c r="D79" s="986" t="s">
        <v>234</v>
      </c>
      <c r="E79" s="987" t="s">
        <v>741</v>
      </c>
      <c r="F79" s="988" t="s">
        <v>636</v>
      </c>
      <c r="G79" s="989" t="s">
        <v>354</v>
      </c>
      <c r="H79" s="986"/>
      <c r="I79" s="980">
        <f>+I80</f>
        <v>0</v>
      </c>
    </row>
    <row r="80" spans="1:9" s="1039" customFormat="1" ht="37.5">
      <c r="A80" s="558" t="s">
        <v>246</v>
      </c>
      <c r="B80" s="564" t="s">
        <v>634</v>
      </c>
      <c r="C80" s="564" t="s">
        <v>664</v>
      </c>
      <c r="D80" s="565" t="s">
        <v>234</v>
      </c>
      <c r="E80" s="559" t="s">
        <v>741</v>
      </c>
      <c r="F80" s="681" t="s">
        <v>636</v>
      </c>
      <c r="G80" s="560" t="s">
        <v>371</v>
      </c>
      <c r="H80" s="566"/>
      <c r="I80" s="561">
        <f>+I81</f>
        <v>0</v>
      </c>
    </row>
    <row r="81" spans="1:9">
      <c r="A81" s="115" t="s">
        <v>527</v>
      </c>
      <c r="B81" s="482" t="s">
        <v>634</v>
      </c>
      <c r="C81" s="482" t="s">
        <v>664</v>
      </c>
      <c r="D81" s="110" t="s">
        <v>234</v>
      </c>
      <c r="E81" s="317" t="s">
        <v>741</v>
      </c>
      <c r="F81" s="683" t="s">
        <v>636</v>
      </c>
      <c r="G81" s="318" t="s">
        <v>372</v>
      </c>
      <c r="H81" s="16" t="s">
        <v>644</v>
      </c>
      <c r="I81" s="1034">
        <f ca="1">+прил9!I73</f>
        <v>0</v>
      </c>
    </row>
    <row r="82" spans="1:9" s="1044" customFormat="1" ht="56.25">
      <c r="A82" s="982" t="s">
        <v>236</v>
      </c>
      <c r="B82" s="975" t="s">
        <v>634</v>
      </c>
      <c r="C82" s="975" t="s">
        <v>237</v>
      </c>
      <c r="D82" s="986" t="s">
        <v>234</v>
      </c>
      <c r="E82" s="987" t="s">
        <v>741</v>
      </c>
      <c r="F82" s="988" t="s">
        <v>664</v>
      </c>
      <c r="G82" s="989" t="s">
        <v>354</v>
      </c>
      <c r="H82" s="986"/>
      <c r="I82" s="980">
        <f ca="1">+I83</f>
        <v>0</v>
      </c>
    </row>
    <row r="83" spans="1:9" s="1039" customFormat="1" ht="37.5">
      <c r="A83" s="558" t="s">
        <v>246</v>
      </c>
      <c r="B83" s="564" t="s">
        <v>634</v>
      </c>
      <c r="C83" s="564" t="s">
        <v>664</v>
      </c>
      <c r="D83" s="565" t="s">
        <v>234</v>
      </c>
      <c r="E83" s="559" t="s">
        <v>741</v>
      </c>
      <c r="F83" s="681" t="s">
        <v>664</v>
      </c>
      <c r="G83" s="560" t="s">
        <v>371</v>
      </c>
      <c r="H83" s="566"/>
      <c r="I83" s="561">
        <f ca="1">+I84</f>
        <v>0</v>
      </c>
    </row>
    <row r="84" spans="1:9">
      <c r="A84" s="115" t="s">
        <v>527</v>
      </c>
      <c r="B84" s="482" t="s">
        <v>634</v>
      </c>
      <c r="C84" s="482" t="s">
        <v>664</v>
      </c>
      <c r="D84" s="110" t="s">
        <v>234</v>
      </c>
      <c r="E84" s="317" t="s">
        <v>741</v>
      </c>
      <c r="F84" s="683" t="s">
        <v>664</v>
      </c>
      <c r="G84" s="318" t="s">
        <v>371</v>
      </c>
      <c r="H84" s="16" t="s">
        <v>644</v>
      </c>
      <c r="I84" s="1034">
        <f ca="1">+прил9!I76</f>
        <v>0</v>
      </c>
    </row>
    <row r="85" spans="1:9" s="1042" customFormat="1" ht="93.75">
      <c r="A85" s="571" t="s">
        <v>39</v>
      </c>
      <c r="B85" s="850" t="s">
        <v>634</v>
      </c>
      <c r="C85" s="850" t="s">
        <v>664</v>
      </c>
      <c r="D85" s="858" t="s">
        <v>691</v>
      </c>
      <c r="E85" s="576" t="s">
        <v>143</v>
      </c>
      <c r="F85" s="579" t="s">
        <v>357</v>
      </c>
      <c r="G85" s="572" t="s">
        <v>354</v>
      </c>
      <c r="H85" s="858"/>
      <c r="I85" s="855">
        <f>+I86</f>
        <v>14000</v>
      </c>
    </row>
    <row r="86" spans="1:9" s="1044" customFormat="1" ht="37.5">
      <c r="A86" s="982" t="s">
        <v>150</v>
      </c>
      <c r="B86" s="975" t="s">
        <v>634</v>
      </c>
      <c r="C86" s="975" t="s">
        <v>664</v>
      </c>
      <c r="D86" s="986" t="s">
        <v>691</v>
      </c>
      <c r="E86" s="987" t="s">
        <v>144</v>
      </c>
      <c r="F86" s="988" t="s">
        <v>635</v>
      </c>
      <c r="G86" s="989" t="s">
        <v>354</v>
      </c>
      <c r="H86" s="986"/>
      <c r="I86" s="980">
        <f>I87</f>
        <v>14000</v>
      </c>
    </row>
    <row r="87" spans="1:9" s="1039" customFormat="1" ht="56.25">
      <c r="A87" s="558" t="s">
        <v>743</v>
      </c>
      <c r="B87" s="564" t="s">
        <v>634</v>
      </c>
      <c r="C87" s="564" t="s">
        <v>664</v>
      </c>
      <c r="D87" s="565" t="s">
        <v>691</v>
      </c>
      <c r="E87" s="559" t="s">
        <v>143</v>
      </c>
      <c r="F87" s="681" t="s">
        <v>635</v>
      </c>
      <c r="G87" s="560" t="s">
        <v>373</v>
      </c>
      <c r="H87" s="566"/>
      <c r="I87" s="561">
        <f>+I88</f>
        <v>14000</v>
      </c>
    </row>
    <row r="88" spans="1:9">
      <c r="A88" s="115" t="s">
        <v>527</v>
      </c>
      <c r="B88" s="482" t="s">
        <v>634</v>
      </c>
      <c r="C88" s="482" t="s">
        <v>664</v>
      </c>
      <c r="D88" s="110" t="s">
        <v>691</v>
      </c>
      <c r="E88" s="317" t="s">
        <v>143</v>
      </c>
      <c r="F88" s="683" t="s">
        <v>635</v>
      </c>
      <c r="G88" s="318" t="s">
        <v>373</v>
      </c>
      <c r="H88" s="16" t="s">
        <v>644</v>
      </c>
      <c r="I88" s="1034">
        <f ca="1">+прил9!I82</f>
        <v>14000</v>
      </c>
    </row>
    <row r="89" spans="1:9" ht="37.5">
      <c r="A89" s="777" t="s">
        <v>15</v>
      </c>
      <c r="B89" s="482"/>
      <c r="C89" s="482"/>
      <c r="D89" s="1184"/>
      <c r="E89" s="1200" t="s">
        <v>744</v>
      </c>
      <c r="F89" s="769" t="s">
        <v>357</v>
      </c>
      <c r="G89" s="770" t="s">
        <v>351</v>
      </c>
      <c r="H89" s="551"/>
      <c r="I89" s="1196">
        <f ca="1">прил9!I105</f>
        <v>1000</v>
      </c>
    </row>
    <row r="90" spans="1:9" ht="37.5">
      <c r="A90" s="1194" t="s">
        <v>2</v>
      </c>
      <c r="B90" s="482"/>
      <c r="C90" s="482"/>
      <c r="D90" s="1184"/>
      <c r="E90" s="1201" t="s">
        <v>746</v>
      </c>
      <c r="F90" s="1202" t="s">
        <v>357</v>
      </c>
      <c r="G90" s="1203" t="s">
        <v>351</v>
      </c>
      <c r="H90" s="858"/>
      <c r="I90" s="855">
        <f ca="1">прил9!I106</f>
        <v>1000</v>
      </c>
    </row>
    <row r="91" spans="1:9" ht="37.5">
      <c r="A91" s="1193" t="s">
        <v>3</v>
      </c>
      <c r="B91" s="482"/>
      <c r="C91" s="482"/>
      <c r="D91" s="1184"/>
      <c r="E91" s="1204" t="s">
        <v>746</v>
      </c>
      <c r="F91" s="1205" t="s">
        <v>635</v>
      </c>
      <c r="G91" s="1206" t="s">
        <v>351</v>
      </c>
      <c r="H91" s="986"/>
      <c r="I91" s="876">
        <f ca="1">прил9!I107</f>
        <v>1000</v>
      </c>
    </row>
    <row r="92" spans="1:9" ht="37.5">
      <c r="A92" s="938" t="s">
        <v>4</v>
      </c>
      <c r="B92" s="482"/>
      <c r="C92" s="482"/>
      <c r="D92" s="1184"/>
      <c r="E92" s="1207" t="s">
        <v>746</v>
      </c>
      <c r="F92" s="1208" t="s">
        <v>635</v>
      </c>
      <c r="G92" s="1209" t="s">
        <v>5</v>
      </c>
      <c r="H92" s="566"/>
      <c r="I92" s="910">
        <f ca="1">прил9!I108</f>
        <v>1000</v>
      </c>
    </row>
    <row r="93" spans="1:9">
      <c r="A93" s="33" t="s">
        <v>527</v>
      </c>
      <c r="B93" s="482"/>
      <c r="C93" s="482"/>
      <c r="D93" s="1184"/>
      <c r="E93" s="1210" t="s">
        <v>746</v>
      </c>
      <c r="F93" s="1211" t="s">
        <v>635</v>
      </c>
      <c r="G93" s="1212" t="s">
        <v>5</v>
      </c>
      <c r="H93" s="443" t="s">
        <v>644</v>
      </c>
      <c r="I93" s="1034">
        <f ca="1">прил9!I109</f>
        <v>1000</v>
      </c>
    </row>
    <row r="94" spans="1:9" s="1033" customFormat="1">
      <c r="A94" s="767" t="s">
        <v>760</v>
      </c>
      <c r="B94" s="547" t="s">
        <v>634</v>
      </c>
      <c r="C94" s="547" t="s">
        <v>635</v>
      </c>
      <c r="D94" s="548" t="s">
        <v>636</v>
      </c>
      <c r="E94" s="768" t="s">
        <v>759</v>
      </c>
      <c r="F94" s="769" t="s">
        <v>357</v>
      </c>
      <c r="G94" s="770" t="s">
        <v>351</v>
      </c>
      <c r="H94" s="547"/>
      <c r="I94" s="771">
        <f>+I95</f>
        <v>187488</v>
      </c>
    </row>
    <row r="95" spans="1:9" s="1042" customFormat="1">
      <c r="A95" s="849" t="s">
        <v>762</v>
      </c>
      <c r="B95" s="569" t="s">
        <v>634</v>
      </c>
      <c r="C95" s="569" t="s">
        <v>635</v>
      </c>
      <c r="D95" s="570" t="s">
        <v>636</v>
      </c>
      <c r="E95" s="1018" t="s">
        <v>761</v>
      </c>
      <c r="F95" s="1019" t="s">
        <v>357</v>
      </c>
      <c r="G95" s="1020" t="s">
        <v>354</v>
      </c>
      <c r="H95" s="569"/>
      <c r="I95" s="857">
        <f>+I96</f>
        <v>187488</v>
      </c>
    </row>
    <row r="96" spans="1:9" s="1039" customFormat="1">
      <c r="A96" s="911" t="s">
        <v>716</v>
      </c>
      <c r="B96" s="912" t="s">
        <v>634</v>
      </c>
      <c r="C96" s="912" t="s">
        <v>635</v>
      </c>
      <c r="D96" s="913" t="s">
        <v>636</v>
      </c>
      <c r="E96" s="942" t="s">
        <v>761</v>
      </c>
      <c r="F96" s="943" t="s">
        <v>357</v>
      </c>
      <c r="G96" s="944" t="s">
        <v>355</v>
      </c>
      <c r="H96" s="912"/>
      <c r="I96" s="917">
        <f>+I97</f>
        <v>187488</v>
      </c>
    </row>
    <row r="97" spans="1:9" ht="56.25">
      <c r="A97" s="31" t="s">
        <v>642</v>
      </c>
      <c r="B97" s="443" t="s">
        <v>634</v>
      </c>
      <c r="C97" s="443" t="s">
        <v>635</v>
      </c>
      <c r="D97" s="259" t="s">
        <v>636</v>
      </c>
      <c r="E97" s="6" t="s">
        <v>761</v>
      </c>
      <c r="F97" s="677" t="s">
        <v>357</v>
      </c>
      <c r="G97" s="664" t="s">
        <v>355</v>
      </c>
      <c r="H97" s="260" t="s">
        <v>637</v>
      </c>
      <c r="I97" s="972">
        <f ca="1">+прил9!I17</f>
        <v>187488</v>
      </c>
    </row>
    <row r="98" spans="1:9" s="1033" customFormat="1">
      <c r="A98" s="767" t="s">
        <v>764</v>
      </c>
      <c r="B98" s="547" t="s">
        <v>634</v>
      </c>
      <c r="C98" s="547" t="s">
        <v>635</v>
      </c>
      <c r="D98" s="548" t="s">
        <v>641</v>
      </c>
      <c r="E98" s="773" t="s">
        <v>763</v>
      </c>
      <c r="F98" s="774" t="s">
        <v>357</v>
      </c>
      <c r="G98" s="775" t="s">
        <v>351</v>
      </c>
      <c r="H98" s="547"/>
      <c r="I98" s="771">
        <f>+I99</f>
        <v>214336</v>
      </c>
    </row>
    <row r="99" spans="1:9" s="1042" customFormat="1">
      <c r="A99" s="849" t="s">
        <v>766</v>
      </c>
      <c r="B99" s="569" t="s">
        <v>634</v>
      </c>
      <c r="C99" s="569" t="s">
        <v>635</v>
      </c>
      <c r="D99" s="570" t="s">
        <v>641</v>
      </c>
      <c r="E99" s="1018" t="s">
        <v>765</v>
      </c>
      <c r="F99" s="1019" t="s">
        <v>357</v>
      </c>
      <c r="G99" s="1020" t="s">
        <v>351</v>
      </c>
      <c r="H99" s="569"/>
      <c r="I99" s="857">
        <f>+I100</f>
        <v>214336</v>
      </c>
    </row>
    <row r="100" spans="1:9" s="1039" customFormat="1">
      <c r="A100" s="911" t="s">
        <v>716</v>
      </c>
      <c r="B100" s="912" t="s">
        <v>634</v>
      </c>
      <c r="C100" s="912" t="s">
        <v>635</v>
      </c>
      <c r="D100" s="913" t="s">
        <v>641</v>
      </c>
      <c r="E100" s="942" t="s">
        <v>765</v>
      </c>
      <c r="F100" s="943" t="s">
        <v>357</v>
      </c>
      <c r="G100" s="944" t="s">
        <v>355</v>
      </c>
      <c r="H100" s="912"/>
      <c r="I100" s="917">
        <f>SUM(I101:I102)</f>
        <v>214336</v>
      </c>
    </row>
    <row r="101" spans="1:9" ht="56.25">
      <c r="A101" s="31" t="s">
        <v>642</v>
      </c>
      <c r="B101" s="443" t="s">
        <v>634</v>
      </c>
      <c r="C101" s="443" t="s">
        <v>635</v>
      </c>
      <c r="D101" s="259" t="s">
        <v>641</v>
      </c>
      <c r="E101" s="6" t="s">
        <v>765</v>
      </c>
      <c r="F101" s="677" t="s">
        <v>357</v>
      </c>
      <c r="G101" s="665" t="s">
        <v>355</v>
      </c>
      <c r="H101" s="260" t="s">
        <v>637</v>
      </c>
      <c r="I101" s="972">
        <f ca="1">+прил9!I22</f>
        <v>214336</v>
      </c>
    </row>
    <row r="102" spans="1:9">
      <c r="A102" s="115" t="s">
        <v>527</v>
      </c>
      <c r="B102" s="443" t="s">
        <v>634</v>
      </c>
      <c r="C102" s="443" t="s">
        <v>635</v>
      </c>
      <c r="D102" s="259" t="s">
        <v>641</v>
      </c>
      <c r="E102" s="6" t="s">
        <v>765</v>
      </c>
      <c r="F102" s="677" t="s">
        <v>357</v>
      </c>
      <c r="G102" s="665" t="s">
        <v>355</v>
      </c>
      <c r="H102" s="260" t="s">
        <v>644</v>
      </c>
      <c r="I102" s="972">
        <f ca="1">+прил9!I23</f>
        <v>0</v>
      </c>
    </row>
    <row r="103" spans="1:9" s="1033" customFormat="1">
      <c r="A103" s="767" t="s">
        <v>768</v>
      </c>
      <c r="B103" s="547" t="s">
        <v>634</v>
      </c>
      <c r="C103" s="547" t="s">
        <v>635</v>
      </c>
      <c r="D103" s="548" t="s">
        <v>647</v>
      </c>
      <c r="E103" s="773" t="s">
        <v>767</v>
      </c>
      <c r="F103" s="774" t="s">
        <v>357</v>
      </c>
      <c r="G103" s="775" t="s">
        <v>351</v>
      </c>
      <c r="H103" s="547"/>
      <c r="I103" s="771">
        <f>+I104</f>
        <v>36000</v>
      </c>
    </row>
    <row r="104" spans="1:9" s="1042" customFormat="1">
      <c r="A104" s="849" t="s">
        <v>774</v>
      </c>
      <c r="B104" s="569" t="s">
        <v>634</v>
      </c>
      <c r="C104" s="569" t="s">
        <v>635</v>
      </c>
      <c r="D104" s="570" t="s">
        <v>647</v>
      </c>
      <c r="E104" s="1018" t="s">
        <v>773</v>
      </c>
      <c r="F104" s="1019" t="s">
        <v>357</v>
      </c>
      <c r="G104" s="1020" t="s">
        <v>354</v>
      </c>
      <c r="H104" s="569"/>
      <c r="I104" s="857">
        <f>+I105</f>
        <v>36000</v>
      </c>
    </row>
    <row r="105" spans="1:9" s="1039" customFormat="1" ht="37.5">
      <c r="A105" s="938" t="s">
        <v>171</v>
      </c>
      <c r="B105" s="912" t="s">
        <v>634</v>
      </c>
      <c r="C105" s="912" t="s">
        <v>635</v>
      </c>
      <c r="D105" s="913" t="s">
        <v>647</v>
      </c>
      <c r="E105" s="939" t="s">
        <v>773</v>
      </c>
      <c r="F105" s="940" t="s">
        <v>357</v>
      </c>
      <c r="G105" s="941" t="s">
        <v>366</v>
      </c>
      <c r="H105" s="912"/>
      <c r="I105" s="917">
        <f>I106</f>
        <v>36000</v>
      </c>
    </row>
    <row r="106" spans="1:9">
      <c r="A106" s="448" t="s">
        <v>648</v>
      </c>
      <c r="B106" s="443" t="s">
        <v>634</v>
      </c>
      <c r="C106" s="443" t="s">
        <v>635</v>
      </c>
      <c r="D106" s="16" t="s">
        <v>647</v>
      </c>
      <c r="E106" s="39" t="s">
        <v>773</v>
      </c>
      <c r="F106" s="678" t="s">
        <v>357</v>
      </c>
      <c r="G106" s="666" t="s">
        <v>366</v>
      </c>
      <c r="H106" s="16" t="s">
        <v>649</v>
      </c>
      <c r="I106" s="972">
        <f ca="1">+прил9!I28</f>
        <v>36000</v>
      </c>
    </row>
    <row r="107" spans="1:9">
      <c r="A107" s="767" t="s">
        <v>108</v>
      </c>
      <c r="B107" s="1222"/>
      <c r="C107" s="1222"/>
      <c r="D107" s="1222"/>
      <c r="E107" s="773" t="s">
        <v>767</v>
      </c>
      <c r="F107" s="774" t="s">
        <v>357</v>
      </c>
      <c r="G107" s="775" t="s">
        <v>351</v>
      </c>
      <c r="H107" s="547"/>
      <c r="I107" s="1223">
        <f>I108</f>
        <v>40000</v>
      </c>
    </row>
    <row r="108" spans="1:9">
      <c r="A108" s="849" t="s">
        <v>109</v>
      </c>
      <c r="B108" s="1222"/>
      <c r="C108" s="1222"/>
      <c r="D108" s="1222"/>
      <c r="E108" s="809" t="s">
        <v>773</v>
      </c>
      <c r="F108" s="1019" t="s">
        <v>357</v>
      </c>
      <c r="G108" s="1020" t="s">
        <v>354</v>
      </c>
      <c r="H108" s="569"/>
      <c r="I108" s="857">
        <f>+I109</f>
        <v>40000</v>
      </c>
    </row>
    <row r="109" spans="1:9">
      <c r="A109" s="938" t="s">
        <v>58</v>
      </c>
      <c r="B109" s="1222"/>
      <c r="C109" s="1222"/>
      <c r="D109" s="1222"/>
      <c r="E109" s="939" t="s">
        <v>773</v>
      </c>
      <c r="F109" s="940" t="s">
        <v>357</v>
      </c>
      <c r="G109" s="941" t="s">
        <v>113</v>
      </c>
      <c r="H109" s="912"/>
      <c r="I109" s="917">
        <f>I110</f>
        <v>40000</v>
      </c>
    </row>
    <row r="110" spans="1:9">
      <c r="A110" s="448" t="s">
        <v>110</v>
      </c>
      <c r="B110" s="1222"/>
      <c r="C110" s="1222"/>
      <c r="D110" s="1222"/>
      <c r="E110" s="39" t="s">
        <v>773</v>
      </c>
      <c r="F110" s="678" t="s">
        <v>357</v>
      </c>
      <c r="G110" s="666" t="s">
        <v>113</v>
      </c>
      <c r="H110" s="16" t="s">
        <v>112</v>
      </c>
      <c r="I110" s="972">
        <f ca="1">прил9!I37</f>
        <v>40000</v>
      </c>
    </row>
    <row r="111" spans="1:9" s="1033" customFormat="1">
      <c r="A111" s="777" t="s">
        <v>45</v>
      </c>
      <c r="B111" s="786" t="s">
        <v>634</v>
      </c>
      <c r="C111" s="786" t="s">
        <v>635</v>
      </c>
      <c r="D111" s="787">
        <v>13</v>
      </c>
      <c r="E111" s="788" t="s">
        <v>44</v>
      </c>
      <c r="F111" s="789" t="s">
        <v>357</v>
      </c>
      <c r="G111" s="790" t="s">
        <v>354</v>
      </c>
      <c r="H111" s="791"/>
      <c r="I111" s="792">
        <f>+I112</f>
        <v>124696</v>
      </c>
    </row>
    <row r="112" spans="1:9" s="1042" customFormat="1">
      <c r="A112" s="571" t="s">
        <v>325</v>
      </c>
      <c r="B112" s="574" t="s">
        <v>634</v>
      </c>
      <c r="C112" s="574" t="s">
        <v>635</v>
      </c>
      <c r="D112" s="575">
        <v>13</v>
      </c>
      <c r="E112" s="576" t="s">
        <v>46</v>
      </c>
      <c r="F112" s="579" t="s">
        <v>357</v>
      </c>
      <c r="G112" s="572" t="s">
        <v>354</v>
      </c>
      <c r="H112" s="574"/>
      <c r="I112" s="573">
        <f>I113</f>
        <v>124696</v>
      </c>
    </row>
    <row r="113" spans="1:9" s="1039" customFormat="1">
      <c r="A113" s="558" t="s">
        <v>48</v>
      </c>
      <c r="B113" s="926" t="s">
        <v>634</v>
      </c>
      <c r="C113" s="926" t="s">
        <v>635</v>
      </c>
      <c r="D113" s="927">
        <v>13</v>
      </c>
      <c r="E113" s="559" t="s">
        <v>46</v>
      </c>
      <c r="F113" s="681" t="s">
        <v>357</v>
      </c>
      <c r="G113" s="560" t="s">
        <v>358</v>
      </c>
      <c r="H113" s="926"/>
      <c r="I113" s="561">
        <f>SUM(I114:I116)</f>
        <v>124696</v>
      </c>
    </row>
    <row r="114" spans="1:9" ht="56.25">
      <c r="A114" s="31" t="s">
        <v>642</v>
      </c>
      <c r="B114" s="758"/>
      <c r="C114" s="758"/>
      <c r="D114" s="759"/>
      <c r="E114" s="173" t="s">
        <v>46</v>
      </c>
      <c r="F114" s="682" t="s">
        <v>357</v>
      </c>
      <c r="G114" s="174" t="s">
        <v>358</v>
      </c>
      <c r="H114" s="349" t="s">
        <v>637</v>
      </c>
      <c r="I114" s="1056">
        <f ca="1">прил9!I52</f>
        <v>0</v>
      </c>
    </row>
    <row r="115" spans="1:9">
      <c r="A115" s="115" t="s">
        <v>527</v>
      </c>
      <c r="B115" s="481" t="s">
        <v>634</v>
      </c>
      <c r="C115" s="481" t="s">
        <v>635</v>
      </c>
      <c r="D115" s="172">
        <v>13</v>
      </c>
      <c r="E115" s="173" t="s">
        <v>46</v>
      </c>
      <c r="F115" s="682" t="s">
        <v>357</v>
      </c>
      <c r="G115" s="174" t="s">
        <v>358</v>
      </c>
      <c r="H115" s="16" t="s">
        <v>644</v>
      </c>
      <c r="I115" s="1055">
        <f ca="1">+прил9!I53</f>
        <v>70401</v>
      </c>
    </row>
    <row r="116" spans="1:9">
      <c r="A116" s="140" t="s">
        <v>645</v>
      </c>
      <c r="B116" s="481" t="s">
        <v>634</v>
      </c>
      <c r="C116" s="481" t="s">
        <v>635</v>
      </c>
      <c r="D116" s="172">
        <v>13</v>
      </c>
      <c r="E116" s="173" t="s">
        <v>46</v>
      </c>
      <c r="F116" s="682" t="s">
        <v>357</v>
      </c>
      <c r="G116" s="174" t="s">
        <v>369</v>
      </c>
      <c r="H116" s="439" t="s">
        <v>646</v>
      </c>
      <c r="I116" s="1055">
        <f ca="1">+прил9!I54</f>
        <v>54295</v>
      </c>
    </row>
    <row r="117" spans="1:9" s="1033" customFormat="1">
      <c r="A117" s="777" t="s">
        <v>50</v>
      </c>
      <c r="B117" s="549" t="s">
        <v>634</v>
      </c>
      <c r="C117" s="549" t="s">
        <v>635</v>
      </c>
      <c r="D117" s="550" t="s">
        <v>647</v>
      </c>
      <c r="E117" s="778" t="s">
        <v>49</v>
      </c>
      <c r="F117" s="779" t="s">
        <v>357</v>
      </c>
      <c r="G117" s="780" t="s">
        <v>351</v>
      </c>
      <c r="H117" s="781"/>
      <c r="I117" s="782">
        <f>+I118</f>
        <v>95937</v>
      </c>
    </row>
    <row r="118" spans="1:9" s="1042" customFormat="1">
      <c r="A118" s="571" t="s">
        <v>52</v>
      </c>
      <c r="B118" s="850" t="s">
        <v>634</v>
      </c>
      <c r="C118" s="850" t="s">
        <v>635</v>
      </c>
      <c r="D118" s="851" t="s">
        <v>647</v>
      </c>
      <c r="E118" s="852" t="s">
        <v>51</v>
      </c>
      <c r="F118" s="853" t="s">
        <v>357</v>
      </c>
      <c r="G118" s="1015" t="s">
        <v>354</v>
      </c>
      <c r="H118" s="858"/>
      <c r="I118" s="1016">
        <f>+I119+I122+I124+I126</f>
        <v>95937</v>
      </c>
    </row>
    <row r="119" spans="1:9" s="1039" customFormat="1">
      <c r="A119" s="557" t="s">
        <v>54</v>
      </c>
      <c r="B119" s="562" t="s">
        <v>634</v>
      </c>
      <c r="C119" s="562" t="s">
        <v>636</v>
      </c>
      <c r="D119" s="563" t="s">
        <v>664</v>
      </c>
      <c r="E119" s="559" t="s">
        <v>51</v>
      </c>
      <c r="F119" s="681" t="s">
        <v>357</v>
      </c>
      <c r="G119" s="560" t="s">
        <v>359</v>
      </c>
      <c r="H119" s="563"/>
      <c r="I119" s="561">
        <f>SUM(I120:I121)</f>
        <v>89267</v>
      </c>
    </row>
    <row r="120" spans="1:9" ht="56.25">
      <c r="A120" s="31" t="s">
        <v>642</v>
      </c>
      <c r="B120" s="443" t="s">
        <v>634</v>
      </c>
      <c r="C120" s="443" t="s">
        <v>636</v>
      </c>
      <c r="D120" s="16" t="s">
        <v>664</v>
      </c>
      <c r="E120" s="317" t="s">
        <v>51</v>
      </c>
      <c r="F120" s="683" t="s">
        <v>357</v>
      </c>
      <c r="G120" s="318" t="s">
        <v>359</v>
      </c>
      <c r="H120" s="16" t="s">
        <v>637</v>
      </c>
      <c r="I120" s="1034">
        <f ca="1">+прил9!I65</f>
        <v>76557.600000000006</v>
      </c>
    </row>
    <row r="121" spans="1:9">
      <c r="A121" s="115" t="s">
        <v>527</v>
      </c>
      <c r="B121" s="443" t="s">
        <v>634</v>
      </c>
      <c r="C121" s="443" t="s">
        <v>636</v>
      </c>
      <c r="D121" s="16" t="s">
        <v>664</v>
      </c>
      <c r="E121" s="317" t="s">
        <v>51</v>
      </c>
      <c r="F121" s="683" t="s">
        <v>357</v>
      </c>
      <c r="G121" s="318" t="s">
        <v>359</v>
      </c>
      <c r="H121" s="16" t="s">
        <v>644</v>
      </c>
      <c r="I121" s="1034">
        <f ca="1">+прил9!I66</f>
        <v>12709.4</v>
      </c>
    </row>
    <row r="122" spans="1:9" s="1039" customFormat="1" ht="56.25">
      <c r="A122" s="557" t="s">
        <v>227</v>
      </c>
      <c r="B122" s="563" t="s">
        <v>634</v>
      </c>
      <c r="C122" s="563" t="s">
        <v>641</v>
      </c>
      <c r="D122" s="563" t="s">
        <v>683</v>
      </c>
      <c r="E122" s="559" t="s">
        <v>51</v>
      </c>
      <c r="F122" s="681" t="s">
        <v>357</v>
      </c>
      <c r="G122" s="560" t="s">
        <v>376</v>
      </c>
      <c r="H122" s="563"/>
      <c r="I122" s="561">
        <f ca="1">+I123</f>
        <v>0</v>
      </c>
    </row>
    <row r="123" spans="1:9">
      <c r="A123" s="289" t="s">
        <v>527</v>
      </c>
      <c r="B123" s="16" t="s">
        <v>634</v>
      </c>
      <c r="C123" s="16" t="s">
        <v>641</v>
      </c>
      <c r="D123" s="16" t="s">
        <v>683</v>
      </c>
      <c r="E123" s="317" t="s">
        <v>51</v>
      </c>
      <c r="F123" s="683" t="s">
        <v>357</v>
      </c>
      <c r="G123" s="318" t="s">
        <v>376</v>
      </c>
      <c r="H123" s="16" t="s">
        <v>644</v>
      </c>
      <c r="I123" s="1034">
        <f ca="1">+прил9!I96</f>
        <v>0</v>
      </c>
    </row>
    <row r="124" spans="1:9" s="1039" customFormat="1" ht="37.5">
      <c r="A124" s="935" t="s">
        <v>525</v>
      </c>
      <c r="B124" s="345" t="s">
        <v>634</v>
      </c>
      <c r="C124" s="345" t="s">
        <v>635</v>
      </c>
      <c r="D124" s="908" t="s">
        <v>647</v>
      </c>
      <c r="E124" s="914" t="s">
        <v>51</v>
      </c>
      <c r="F124" s="915" t="s">
        <v>357</v>
      </c>
      <c r="G124" s="936" t="s">
        <v>367</v>
      </c>
      <c r="H124" s="566"/>
      <c r="I124" s="937">
        <f ca="1">+I125</f>
        <v>6670</v>
      </c>
    </row>
    <row r="125" spans="1:9">
      <c r="A125" s="31" t="s">
        <v>648</v>
      </c>
      <c r="B125" s="443" t="s">
        <v>634</v>
      </c>
      <c r="C125" s="443" t="s">
        <v>635</v>
      </c>
      <c r="D125" s="259" t="s">
        <v>647</v>
      </c>
      <c r="E125" s="154" t="s">
        <v>51</v>
      </c>
      <c r="F125" s="679" t="s">
        <v>357</v>
      </c>
      <c r="G125" s="667" t="s">
        <v>367</v>
      </c>
      <c r="H125" s="349" t="s">
        <v>649</v>
      </c>
      <c r="I125" s="1054">
        <f ca="1">+прил9!I32</f>
        <v>6670</v>
      </c>
    </row>
    <row r="126" spans="1:9" s="1039" customFormat="1" ht="37.5">
      <c r="A126" s="557" t="s">
        <v>221</v>
      </c>
      <c r="B126" s="562" t="s">
        <v>634</v>
      </c>
      <c r="C126" s="562" t="s">
        <v>635</v>
      </c>
      <c r="D126" s="563" t="s">
        <v>657</v>
      </c>
      <c r="E126" s="559" t="s">
        <v>51</v>
      </c>
      <c r="F126" s="681" t="s">
        <v>357</v>
      </c>
      <c r="G126" s="560" t="s">
        <v>370</v>
      </c>
      <c r="H126" s="563"/>
      <c r="I126" s="561">
        <f ca="1">SUM(I127:I128)</f>
        <v>0</v>
      </c>
    </row>
    <row r="127" spans="1:9" ht="56.25">
      <c r="A127" s="31" t="s">
        <v>642</v>
      </c>
      <c r="B127" s="443" t="s">
        <v>634</v>
      </c>
      <c r="C127" s="443" t="s">
        <v>635</v>
      </c>
      <c r="D127" s="16" t="s">
        <v>657</v>
      </c>
      <c r="E127" s="317" t="s">
        <v>51</v>
      </c>
      <c r="F127" s="683" t="s">
        <v>357</v>
      </c>
      <c r="G127" s="318" t="s">
        <v>370</v>
      </c>
      <c r="H127" s="16" t="s">
        <v>637</v>
      </c>
      <c r="I127" s="1053">
        <f ca="1">+прил9!I58</f>
        <v>0</v>
      </c>
    </row>
    <row r="128" spans="1:9">
      <c r="A128" s="115" t="s">
        <v>527</v>
      </c>
      <c r="B128" s="443" t="s">
        <v>634</v>
      </c>
      <c r="C128" s="443" t="s">
        <v>635</v>
      </c>
      <c r="D128" s="16" t="s">
        <v>657</v>
      </c>
      <c r="E128" s="317" t="s">
        <v>51</v>
      </c>
      <c r="F128" s="683" t="s">
        <v>357</v>
      </c>
      <c r="G128" s="318" t="s">
        <v>370</v>
      </c>
      <c r="H128" s="16" t="s">
        <v>644</v>
      </c>
      <c r="I128" s="1053">
        <f ca="1">+прил9!I59</f>
        <v>0</v>
      </c>
    </row>
  </sheetData>
  <autoFilter ref="A9:I128"/>
  <mergeCells count="7">
    <mergeCell ref="A1:I1"/>
    <mergeCell ref="A5:I5"/>
    <mergeCell ref="A7:I7"/>
    <mergeCell ref="A2:I2"/>
    <mergeCell ref="A3:I3"/>
    <mergeCell ref="A4:I4"/>
    <mergeCell ref="A6:I6"/>
  </mergeCells>
  <phoneticPr fontId="20" type="noConversion"/>
  <pageMargins left="0.7" right="0.2" top="0.4" bottom="0.31" header="0.3" footer="0.23"/>
  <pageSetup paperSize="9" scale="50" fitToHeight="6" orientation="portrait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filterMode="1">
    <tabColor rgb="FF3DFA0A"/>
    <pageSetUpPr fitToPage="1"/>
  </sheetPr>
  <dimension ref="A1:AM108"/>
  <sheetViews>
    <sheetView view="pageBreakPreview" topLeftCell="A78" zoomScale="60" zoomScaleNormal="60" workbookViewId="0">
      <selection activeCell="A76" sqref="A76"/>
    </sheetView>
  </sheetViews>
  <sheetFormatPr defaultRowHeight="18.75"/>
  <cols>
    <col min="1" max="1" width="127.7109375" style="12" customWidth="1"/>
    <col min="2" max="3" width="6.7109375" style="12" hidden="1" customWidth="1"/>
    <col min="4" max="4" width="6.7109375" style="10" hidden="1" customWidth="1"/>
    <col min="5" max="5" width="10.140625" style="11" customWidth="1"/>
    <col min="6" max="6" width="8.42578125" style="11" customWidth="1"/>
    <col min="7" max="7" width="13.42578125" style="618" customWidth="1"/>
    <col min="8" max="8" width="12" style="25" customWidth="1"/>
    <col min="9" max="10" width="17.42578125" style="369" customWidth="1"/>
    <col min="11" max="11" width="19.42578125" style="1" customWidth="1"/>
    <col min="12" max="12" width="16.5703125" style="1" customWidth="1"/>
    <col min="13" max="13" width="13.7109375" style="1" bestFit="1" customWidth="1"/>
    <col min="14" max="39" width="9.140625" style="1"/>
  </cols>
  <sheetData>
    <row r="1" spans="1:39" s="372" customFormat="1" ht="15.75" customHeight="1">
      <c r="A1" s="1227" t="s">
        <v>249</v>
      </c>
      <c r="B1" s="1227"/>
      <c r="C1" s="1227"/>
      <c r="D1" s="1227"/>
      <c r="E1" s="1227"/>
      <c r="F1" s="1227"/>
      <c r="G1" s="1227"/>
      <c r="H1" s="1227"/>
      <c r="I1" s="1227"/>
      <c r="J1" s="1227"/>
    </row>
    <row r="2" spans="1:39" s="372" customFormat="1" ht="15.75" customHeight="1">
      <c r="A2" s="1227" t="s">
        <v>266</v>
      </c>
      <c r="B2" s="1227"/>
      <c r="C2" s="1227"/>
      <c r="D2" s="1227"/>
      <c r="E2" s="1227"/>
      <c r="F2" s="1227"/>
      <c r="G2" s="1227"/>
      <c r="H2" s="1227"/>
      <c r="I2" s="1227"/>
      <c r="J2" s="1227"/>
    </row>
    <row r="3" spans="1:39" s="372" customFormat="1" ht="15.75" customHeight="1">
      <c r="A3" s="1227" t="s">
        <v>130</v>
      </c>
      <c r="B3" s="1227"/>
      <c r="C3" s="1227"/>
      <c r="D3" s="1227"/>
      <c r="E3" s="1227"/>
      <c r="F3" s="1227"/>
      <c r="G3" s="1227"/>
      <c r="H3" s="1227"/>
      <c r="I3" s="1227"/>
      <c r="J3" s="1227"/>
    </row>
    <row r="4" spans="1:39" s="373" customFormat="1" ht="16.5" customHeight="1">
      <c r="A4" s="1235" t="s">
        <v>267</v>
      </c>
      <c r="B4" s="1235"/>
      <c r="C4" s="1235"/>
      <c r="D4" s="1235"/>
      <c r="E4" s="1235"/>
      <c r="F4" s="1235"/>
      <c r="G4" s="1235"/>
      <c r="H4" s="1235"/>
      <c r="I4" s="1235"/>
      <c r="J4" s="1235"/>
    </row>
    <row r="5" spans="1:39" s="373" customFormat="1" ht="16.5" customHeight="1">
      <c r="A5" s="1235" t="s">
        <v>126</v>
      </c>
      <c r="B5" s="1235"/>
      <c r="C5" s="1235"/>
      <c r="D5" s="1235"/>
      <c r="E5" s="1235"/>
      <c r="F5" s="1235"/>
      <c r="G5" s="1235"/>
      <c r="H5" s="1235"/>
      <c r="I5" s="1235"/>
      <c r="J5" s="1235"/>
    </row>
    <row r="6" spans="1:39" s="744" customFormat="1" ht="16.5" customHeight="1">
      <c r="A6" s="1235"/>
      <c r="B6" s="1265"/>
      <c r="C6" s="1265"/>
      <c r="D6" s="1265"/>
      <c r="E6" s="1235"/>
      <c r="F6" s="1235"/>
      <c r="G6" s="1235"/>
      <c r="H6" s="1270"/>
      <c r="I6" s="1270"/>
      <c r="J6" s="1270"/>
    </row>
    <row r="7" spans="1:39" s="373" customFormat="1" ht="66" customHeight="1">
      <c r="A7" s="1263" t="s">
        <v>95</v>
      </c>
      <c r="B7" s="1263"/>
      <c r="C7" s="1263"/>
      <c r="D7" s="1263"/>
      <c r="E7" s="1263"/>
      <c r="F7" s="1263"/>
      <c r="G7" s="1264"/>
      <c r="H7" s="1263"/>
      <c r="I7" s="1263"/>
      <c r="J7" s="1263"/>
      <c r="K7" s="465"/>
      <c r="L7" s="465"/>
    </row>
    <row r="8" spans="1:39" s="8" customFormat="1" ht="18">
      <c r="A8" s="378"/>
      <c r="B8" s="378"/>
      <c r="C8" s="378"/>
      <c r="D8" s="379"/>
      <c r="E8" s="379"/>
      <c r="F8" s="379"/>
      <c r="G8" s="630"/>
      <c r="I8" s="1267" t="s">
        <v>146</v>
      </c>
      <c r="J8" s="1267"/>
    </row>
    <row r="9" spans="1:39" s="54" customFormat="1" ht="54" customHeight="1">
      <c r="A9" s="454" t="s">
        <v>705</v>
      </c>
      <c r="B9" s="454"/>
      <c r="C9" s="454"/>
      <c r="D9" s="462"/>
      <c r="E9" s="486"/>
      <c r="F9" s="629" t="s">
        <v>704</v>
      </c>
      <c r="G9" s="626"/>
      <c r="H9" s="485" t="s">
        <v>631</v>
      </c>
      <c r="I9" s="52" t="s">
        <v>510</v>
      </c>
      <c r="J9" s="52" t="s">
        <v>336</v>
      </c>
      <c r="K9" s="698">
        <v>2021</v>
      </c>
      <c r="L9" s="698">
        <v>2021</v>
      </c>
      <c r="M9" s="698"/>
      <c r="N9" s="698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</row>
    <row r="10" spans="1:39" s="54" customFormat="1">
      <c r="A10" s="220" t="s">
        <v>638</v>
      </c>
      <c r="B10" s="220"/>
      <c r="C10" s="221"/>
      <c r="D10" s="222"/>
      <c r="E10" s="223"/>
      <c r="F10" s="610"/>
      <c r="G10" s="617"/>
      <c r="H10" s="225"/>
      <c r="I10" s="449">
        <f ca="1">I12+I29+I36+I41+I50+I55+I60+I67+I79+I83+I88+I92+I97+I11+I24</f>
        <v>1139542</v>
      </c>
      <c r="J10" s="449">
        <f ca="1">J12+J29+J36+J41+J50+J55+J60+J67+J79+J83+J88+J92+J97+J11+J24</f>
        <v>1128038</v>
      </c>
      <c r="K10" s="487">
        <f ca="1">прил10!I10</f>
        <v>1139542</v>
      </c>
      <c r="L10" s="487">
        <f>I10-K10</f>
        <v>0</v>
      </c>
      <c r="M10" s="593"/>
      <c r="N10" s="59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</row>
    <row r="11" spans="1:39" s="1065" customFormat="1">
      <c r="A11" s="1057" t="s">
        <v>501</v>
      </c>
      <c r="B11" s="743"/>
      <c r="C11" s="225"/>
      <c r="D11" s="222"/>
      <c r="E11" s="1058"/>
      <c r="F11" s="1059"/>
      <c r="G11" s="1060"/>
      <c r="H11" s="1061"/>
      <c r="I11" s="1062">
        <f ca="1">прил10!I11</f>
        <v>26234</v>
      </c>
      <c r="J11" s="1062">
        <f ca="1">прил10!J11</f>
        <v>51715</v>
      </c>
      <c r="K11" s="1063"/>
      <c r="L11" s="1063"/>
      <c r="M11" s="1064"/>
      <c r="N11" s="1064"/>
    </row>
    <row r="12" spans="1:39" s="1033" customFormat="1" ht="56.25">
      <c r="A12" s="800" t="s">
        <v>253</v>
      </c>
      <c r="B12" s="549" t="s">
        <v>634</v>
      </c>
      <c r="C12" s="549" t="s">
        <v>683</v>
      </c>
      <c r="D12" s="551" t="s">
        <v>635</v>
      </c>
      <c r="E12" s="797" t="s">
        <v>706</v>
      </c>
      <c r="F12" s="798" t="s">
        <v>357</v>
      </c>
      <c r="G12" s="783" t="s">
        <v>351</v>
      </c>
      <c r="H12" s="553"/>
      <c r="I12" s="784">
        <f ca="1">+I13</f>
        <v>603205</v>
      </c>
      <c r="J12" s="784">
        <f ca="1">+J13</f>
        <v>572895</v>
      </c>
      <c r="K12" s="1073">
        <v>2022</v>
      </c>
      <c r="L12" s="1073">
        <v>2022</v>
      </c>
    </row>
    <row r="13" spans="1:39" s="1042" customFormat="1" ht="75">
      <c r="A13" s="571" t="s">
        <v>254</v>
      </c>
      <c r="B13" s="850" t="s">
        <v>634</v>
      </c>
      <c r="C13" s="850" t="s">
        <v>683</v>
      </c>
      <c r="D13" s="858" t="s">
        <v>635</v>
      </c>
      <c r="E13" s="865" t="s">
        <v>708</v>
      </c>
      <c r="F13" s="1007" t="s">
        <v>357</v>
      </c>
      <c r="G13" s="1008" t="s">
        <v>351</v>
      </c>
      <c r="H13" s="858"/>
      <c r="I13" s="573">
        <f ca="1">I14</f>
        <v>603205</v>
      </c>
      <c r="J13" s="573">
        <f ca="1">J14</f>
        <v>572895</v>
      </c>
      <c r="K13" s="1074">
        <f ca="1">прил10!J10</f>
        <v>1128038</v>
      </c>
      <c r="L13" s="1074">
        <f>J10-K13</f>
        <v>0</v>
      </c>
    </row>
    <row r="14" spans="1:39" s="1044" customFormat="1">
      <c r="A14" s="982" t="s">
        <v>145</v>
      </c>
      <c r="B14" s="975" t="s">
        <v>634</v>
      </c>
      <c r="C14" s="975" t="s">
        <v>683</v>
      </c>
      <c r="D14" s="976" t="s">
        <v>635</v>
      </c>
      <c r="E14" s="977" t="s">
        <v>708</v>
      </c>
      <c r="F14" s="978" t="s">
        <v>635</v>
      </c>
      <c r="G14" s="979" t="s">
        <v>351</v>
      </c>
      <c r="H14" s="975"/>
      <c r="I14" s="980">
        <f ca="1">I15+I17</f>
        <v>603205</v>
      </c>
      <c r="J14" s="980">
        <f ca="1">J15+J17</f>
        <v>572895</v>
      </c>
    </row>
    <row r="15" spans="1:39" s="1039" customFormat="1" ht="56.25">
      <c r="A15" s="558" t="s">
        <v>1</v>
      </c>
      <c r="B15" s="345" t="s">
        <v>634</v>
      </c>
      <c r="C15" s="345" t="s">
        <v>683</v>
      </c>
      <c r="D15" s="908" t="s">
        <v>635</v>
      </c>
      <c r="E15" s="559" t="s">
        <v>708</v>
      </c>
      <c r="F15" s="681" t="s">
        <v>635</v>
      </c>
      <c r="G15" s="909" t="s">
        <v>486</v>
      </c>
      <c r="H15" s="345"/>
      <c r="I15" s="561">
        <f ca="1">I16</f>
        <v>446000</v>
      </c>
      <c r="J15" s="561">
        <f ca="1">J16</f>
        <v>446000</v>
      </c>
    </row>
    <row r="16" spans="1:39" ht="56.25">
      <c r="A16" s="158" t="s">
        <v>642</v>
      </c>
      <c r="B16" s="443" t="s">
        <v>634</v>
      </c>
      <c r="C16" s="443" t="s">
        <v>683</v>
      </c>
      <c r="D16" s="16" t="s">
        <v>635</v>
      </c>
      <c r="E16" s="317" t="s">
        <v>708</v>
      </c>
      <c r="F16" s="683" t="s">
        <v>635</v>
      </c>
      <c r="G16" s="355" t="s">
        <v>486</v>
      </c>
      <c r="H16" s="16" t="s">
        <v>637</v>
      </c>
      <c r="I16" s="1034">
        <f ca="1">+прил10!I119</f>
        <v>446000</v>
      </c>
      <c r="J16" s="1034">
        <f ca="1">+прил10!J119</f>
        <v>446000</v>
      </c>
    </row>
    <row r="17" spans="1:10">
      <c r="A17" s="558" t="s">
        <v>710</v>
      </c>
      <c r="B17" s="443"/>
      <c r="C17" s="443"/>
      <c r="D17" s="16"/>
      <c r="E17" s="559" t="s">
        <v>708</v>
      </c>
      <c r="F17" s="681" t="s">
        <v>635</v>
      </c>
      <c r="G17" s="909" t="s">
        <v>363</v>
      </c>
      <c r="H17" s="566"/>
      <c r="I17" s="910">
        <f ca="1">SUM(I18:I19)</f>
        <v>157205</v>
      </c>
      <c r="J17" s="910">
        <f ca="1">SUM(J18:J19)</f>
        <v>126895</v>
      </c>
    </row>
    <row r="18" spans="1:10">
      <c r="A18" s="115" t="s">
        <v>527</v>
      </c>
      <c r="B18" s="443" t="s">
        <v>634</v>
      </c>
      <c r="C18" s="443" t="s">
        <v>683</v>
      </c>
      <c r="D18" s="16" t="s">
        <v>635</v>
      </c>
      <c r="E18" s="317" t="s">
        <v>708</v>
      </c>
      <c r="F18" s="683" t="s">
        <v>635</v>
      </c>
      <c r="G18" s="355" t="s">
        <v>363</v>
      </c>
      <c r="H18" s="16" t="s">
        <v>644</v>
      </c>
      <c r="I18" s="1034">
        <f ca="1">+прил10!I121</f>
        <v>135705</v>
      </c>
      <c r="J18" s="1034">
        <f ca="1">+прил10!J121</f>
        <v>105395</v>
      </c>
    </row>
    <row r="19" spans="1:10">
      <c r="A19" s="33" t="s">
        <v>645</v>
      </c>
      <c r="B19" s="443" t="s">
        <v>634</v>
      </c>
      <c r="C19" s="443" t="s">
        <v>683</v>
      </c>
      <c r="D19" s="16" t="s">
        <v>635</v>
      </c>
      <c r="E19" s="317" t="s">
        <v>708</v>
      </c>
      <c r="F19" s="683" t="s">
        <v>635</v>
      </c>
      <c r="G19" s="355" t="s">
        <v>363</v>
      </c>
      <c r="H19" s="16" t="s">
        <v>646</v>
      </c>
      <c r="I19" s="1034">
        <f ca="1">+прил10!I122</f>
        <v>21500</v>
      </c>
      <c r="J19" s="1034">
        <f ca="1">+прил10!J122</f>
        <v>21500</v>
      </c>
    </row>
    <row r="20" spans="1:10" s="1042" customFormat="1" ht="56.25">
      <c r="A20" s="571" t="s">
        <v>25</v>
      </c>
      <c r="B20" s="850" t="s">
        <v>634</v>
      </c>
      <c r="C20" s="850" t="s">
        <v>683</v>
      </c>
      <c r="D20" s="858" t="s">
        <v>641</v>
      </c>
      <c r="E20" s="865" t="s">
        <v>233</v>
      </c>
      <c r="F20" s="1007" t="s">
        <v>357</v>
      </c>
      <c r="G20" s="1008" t="s">
        <v>351</v>
      </c>
      <c r="H20" s="858"/>
      <c r="I20" s="573">
        <f t="shared" ref="I20:J22" si="0">+I21</f>
        <v>0</v>
      </c>
      <c r="J20" s="573">
        <f t="shared" si="0"/>
        <v>0</v>
      </c>
    </row>
    <row r="21" spans="1:10" s="1044" customFormat="1" ht="93.75">
      <c r="A21" s="982" t="s">
        <v>231</v>
      </c>
      <c r="B21" s="975" t="s">
        <v>634</v>
      </c>
      <c r="C21" s="975" t="s">
        <v>683</v>
      </c>
      <c r="D21" s="976" t="s">
        <v>641</v>
      </c>
      <c r="E21" s="977" t="s">
        <v>233</v>
      </c>
      <c r="F21" s="978" t="s">
        <v>636</v>
      </c>
      <c r="G21" s="979" t="s">
        <v>351</v>
      </c>
      <c r="H21" s="975"/>
      <c r="I21" s="980">
        <f t="shared" si="0"/>
        <v>0</v>
      </c>
      <c r="J21" s="980">
        <f t="shared" si="0"/>
        <v>0</v>
      </c>
    </row>
    <row r="22" spans="1:10" s="1039" customFormat="1" ht="37.5">
      <c r="A22" s="558" t="s">
        <v>232</v>
      </c>
      <c r="B22" s="345" t="s">
        <v>634</v>
      </c>
      <c r="C22" s="345" t="s">
        <v>683</v>
      </c>
      <c r="D22" s="908" t="s">
        <v>641</v>
      </c>
      <c r="E22" s="559" t="s">
        <v>233</v>
      </c>
      <c r="F22" s="681" t="s">
        <v>636</v>
      </c>
      <c r="G22" s="909" t="s">
        <v>474</v>
      </c>
      <c r="H22" s="345"/>
      <c r="I22" s="561">
        <f t="shared" si="0"/>
        <v>0</v>
      </c>
      <c r="J22" s="561">
        <f t="shared" si="0"/>
        <v>0</v>
      </c>
    </row>
    <row r="23" spans="1:10">
      <c r="A23" s="115" t="s">
        <v>527</v>
      </c>
      <c r="B23" s="443" t="s">
        <v>634</v>
      </c>
      <c r="C23" s="443" t="s">
        <v>683</v>
      </c>
      <c r="D23" s="16" t="s">
        <v>641</v>
      </c>
      <c r="E23" s="317" t="s">
        <v>233</v>
      </c>
      <c r="F23" s="683" t="s">
        <v>636</v>
      </c>
      <c r="G23" s="355" t="s">
        <v>474</v>
      </c>
      <c r="H23" s="16" t="s">
        <v>644</v>
      </c>
      <c r="I23" s="1034">
        <f ca="1">+прил10!I128</f>
        <v>0</v>
      </c>
      <c r="J23" s="1034">
        <f ca="1">+прил10!J128</f>
        <v>0</v>
      </c>
    </row>
    <row r="24" spans="1:10" ht="57" customHeight="1">
      <c r="A24" s="804" t="s">
        <v>22</v>
      </c>
      <c r="B24" s="443"/>
      <c r="C24" s="443"/>
      <c r="D24" s="16"/>
      <c r="E24" s="797" t="s">
        <v>717</v>
      </c>
      <c r="F24" s="798" t="s">
        <v>357</v>
      </c>
      <c r="G24" s="783" t="s">
        <v>354</v>
      </c>
      <c r="H24" s="108"/>
      <c r="I24" s="1196">
        <f t="shared" ref="I24:J27" si="1">I25</f>
        <v>44384</v>
      </c>
      <c r="J24" s="1196">
        <f t="shared" si="1"/>
        <v>44384</v>
      </c>
    </row>
    <row r="25" spans="1:10" ht="75">
      <c r="A25" s="849" t="s">
        <v>18</v>
      </c>
      <c r="B25" s="850"/>
      <c r="C25" s="850"/>
      <c r="D25" s="858"/>
      <c r="E25" s="865" t="s">
        <v>718</v>
      </c>
      <c r="F25" s="1007" t="s">
        <v>357</v>
      </c>
      <c r="G25" s="1008" t="s">
        <v>354</v>
      </c>
      <c r="H25" s="858"/>
      <c r="I25" s="855">
        <f t="shared" si="1"/>
        <v>44384</v>
      </c>
      <c r="J25" s="855">
        <f t="shared" si="1"/>
        <v>44384</v>
      </c>
    </row>
    <row r="26" spans="1:10" ht="37.5">
      <c r="A26" s="974" t="s">
        <v>19</v>
      </c>
      <c r="B26" s="443"/>
      <c r="C26" s="443"/>
      <c r="D26" s="16"/>
      <c r="E26" s="993" t="s">
        <v>718</v>
      </c>
      <c r="F26" s="1220" t="s">
        <v>635</v>
      </c>
      <c r="G26" s="979" t="s">
        <v>354</v>
      </c>
      <c r="H26" s="882"/>
      <c r="I26" s="876">
        <f t="shared" si="1"/>
        <v>44384</v>
      </c>
      <c r="J26" s="876">
        <f t="shared" si="1"/>
        <v>44384</v>
      </c>
    </row>
    <row r="27" spans="1:10">
      <c r="A27" s="558" t="s">
        <v>20</v>
      </c>
      <c r="B27" s="443"/>
      <c r="C27" s="443"/>
      <c r="D27" s="16"/>
      <c r="E27" s="567" t="s">
        <v>718</v>
      </c>
      <c r="F27" s="684" t="s">
        <v>635</v>
      </c>
      <c r="G27" s="568" t="s">
        <v>21</v>
      </c>
      <c r="H27" s="566"/>
      <c r="I27" s="910">
        <f t="shared" si="1"/>
        <v>44384</v>
      </c>
      <c r="J27" s="910">
        <f t="shared" si="1"/>
        <v>44384</v>
      </c>
    </row>
    <row r="28" spans="1:10">
      <c r="A28" s="115" t="s">
        <v>688</v>
      </c>
      <c r="B28" s="443"/>
      <c r="C28" s="443"/>
      <c r="D28" s="16"/>
      <c r="E28" s="173" t="s">
        <v>718</v>
      </c>
      <c r="F28" s="680" t="s">
        <v>635</v>
      </c>
      <c r="G28" s="355" t="s">
        <v>21</v>
      </c>
      <c r="H28" s="16" t="s">
        <v>689</v>
      </c>
      <c r="I28" s="1034">
        <f ca="1">прил10!I135</f>
        <v>44384</v>
      </c>
      <c r="J28" s="1034">
        <f ca="1">прил10!J135</f>
        <v>44384</v>
      </c>
    </row>
    <row r="29" spans="1:10" s="1033" customFormat="1" ht="56.25">
      <c r="A29" s="800" t="s">
        <v>523</v>
      </c>
      <c r="B29" s="549" t="s">
        <v>634</v>
      </c>
      <c r="C29" s="549" t="s">
        <v>641</v>
      </c>
      <c r="D29" s="551" t="s">
        <v>673</v>
      </c>
      <c r="E29" s="797" t="s">
        <v>350</v>
      </c>
      <c r="F29" s="798" t="s">
        <v>357</v>
      </c>
      <c r="G29" s="783" t="s">
        <v>351</v>
      </c>
      <c r="H29" s="551"/>
      <c r="I29" s="799">
        <f>I30</f>
        <v>7500</v>
      </c>
      <c r="J29" s="799">
        <f>J30</f>
        <v>4500</v>
      </c>
    </row>
    <row r="30" spans="1:10" s="1042" customFormat="1" ht="93.75">
      <c r="A30" s="862" t="s">
        <v>524</v>
      </c>
      <c r="B30" s="850" t="s">
        <v>634</v>
      </c>
      <c r="C30" s="850" t="s">
        <v>641</v>
      </c>
      <c r="D30" s="858" t="s">
        <v>673</v>
      </c>
      <c r="E30" s="576" t="s">
        <v>340</v>
      </c>
      <c r="F30" s="579" t="s">
        <v>357</v>
      </c>
      <c r="G30" s="572" t="s">
        <v>351</v>
      </c>
      <c r="H30" s="858"/>
      <c r="I30" s="855">
        <f>I31</f>
        <v>7500</v>
      </c>
      <c r="J30" s="855">
        <f>J31</f>
        <v>4500</v>
      </c>
    </row>
    <row r="31" spans="1:10" s="1044" customFormat="1" ht="37.5">
      <c r="A31" s="990" t="s">
        <v>341</v>
      </c>
      <c r="B31" s="975" t="s">
        <v>634</v>
      </c>
      <c r="C31" s="975" t="s">
        <v>641</v>
      </c>
      <c r="D31" s="986" t="s">
        <v>673</v>
      </c>
      <c r="E31" s="997" t="s">
        <v>340</v>
      </c>
      <c r="F31" s="994" t="s">
        <v>635</v>
      </c>
      <c r="G31" s="998" t="s">
        <v>351</v>
      </c>
      <c r="H31" s="986"/>
      <c r="I31" s="980">
        <f>I32+I34</f>
        <v>7500</v>
      </c>
      <c r="J31" s="980">
        <f>J32+J34</f>
        <v>4500</v>
      </c>
    </row>
    <row r="32" spans="1:10" s="1039" customFormat="1">
      <c r="A32" s="558" t="s">
        <v>342</v>
      </c>
      <c r="B32" s="345" t="s">
        <v>634</v>
      </c>
      <c r="C32" s="345" t="s">
        <v>641</v>
      </c>
      <c r="D32" s="566" t="s">
        <v>673</v>
      </c>
      <c r="E32" s="559" t="s">
        <v>340</v>
      </c>
      <c r="F32" s="681" t="s">
        <v>635</v>
      </c>
      <c r="G32" s="560" t="s">
        <v>479</v>
      </c>
      <c r="H32" s="566"/>
      <c r="I32" s="910">
        <f>I33</f>
        <v>1500</v>
      </c>
      <c r="J32" s="910">
        <f>J33</f>
        <v>1500</v>
      </c>
    </row>
    <row r="33" spans="1:10">
      <c r="A33" s="115" t="s">
        <v>527</v>
      </c>
      <c r="B33" s="443" t="s">
        <v>634</v>
      </c>
      <c r="C33" s="443" t="s">
        <v>641</v>
      </c>
      <c r="D33" s="16" t="s">
        <v>673</v>
      </c>
      <c r="E33" s="317" t="s">
        <v>340</v>
      </c>
      <c r="F33" s="683" t="s">
        <v>635</v>
      </c>
      <c r="G33" s="318" t="s">
        <v>479</v>
      </c>
      <c r="H33" s="16" t="s">
        <v>644</v>
      </c>
      <c r="I33" s="452">
        <f ca="1">+прил10!I97</f>
        <v>1500</v>
      </c>
      <c r="J33" s="452">
        <f ca="1">+прил10!J97</f>
        <v>1500</v>
      </c>
    </row>
    <row r="34" spans="1:10" s="1039" customFormat="1" hidden="1">
      <c r="A34" s="558" t="s">
        <v>343</v>
      </c>
      <c r="B34" s="345" t="s">
        <v>634</v>
      </c>
      <c r="C34" s="345" t="s">
        <v>641</v>
      </c>
      <c r="D34" s="566" t="s">
        <v>673</v>
      </c>
      <c r="E34" s="559" t="s">
        <v>340</v>
      </c>
      <c r="F34" s="681" t="s">
        <v>635</v>
      </c>
      <c r="G34" s="560" t="s">
        <v>480</v>
      </c>
      <c r="H34" s="566"/>
      <c r="I34" s="910">
        <f ca="1">I35</f>
        <v>6000</v>
      </c>
      <c r="J34" s="910">
        <f ca="1">J35</f>
        <v>3000</v>
      </c>
    </row>
    <row r="35" spans="1:10" hidden="1">
      <c r="A35" s="115" t="s">
        <v>527</v>
      </c>
      <c r="B35" s="443" t="s">
        <v>634</v>
      </c>
      <c r="C35" s="443" t="s">
        <v>641</v>
      </c>
      <c r="D35" s="16" t="s">
        <v>673</v>
      </c>
      <c r="E35" s="317" t="s">
        <v>340</v>
      </c>
      <c r="F35" s="683" t="s">
        <v>635</v>
      </c>
      <c r="G35" s="318" t="s">
        <v>480</v>
      </c>
      <c r="H35" s="16" t="s">
        <v>644</v>
      </c>
      <c r="I35" s="452">
        <f ca="1">+прил10!I99</f>
        <v>6000</v>
      </c>
      <c r="J35" s="452">
        <f ca="1">+прил10!J99</f>
        <v>3000</v>
      </c>
    </row>
    <row r="36" spans="1:10" s="1033" customFormat="1" ht="56.25" hidden="1">
      <c r="A36" s="777" t="s">
        <v>268</v>
      </c>
      <c r="B36" s="549" t="s">
        <v>634</v>
      </c>
      <c r="C36" s="549" t="s">
        <v>635</v>
      </c>
      <c r="D36" s="550" t="s">
        <v>657</v>
      </c>
      <c r="E36" s="768" t="s">
        <v>658</v>
      </c>
      <c r="F36" s="769" t="s">
        <v>357</v>
      </c>
      <c r="G36" s="783" t="s">
        <v>351</v>
      </c>
      <c r="H36" s="549"/>
      <c r="I36" s="784">
        <f>+I37</f>
        <v>0</v>
      </c>
      <c r="J36" s="784">
        <f>+J37</f>
        <v>0</v>
      </c>
    </row>
    <row r="37" spans="1:10" s="1042" customFormat="1" ht="75" hidden="1">
      <c r="A37" s="571" t="s">
        <v>269</v>
      </c>
      <c r="B37" s="850" t="s">
        <v>634</v>
      </c>
      <c r="C37" s="850" t="s">
        <v>635</v>
      </c>
      <c r="D37" s="851" t="s">
        <v>657</v>
      </c>
      <c r="E37" s="852" t="s">
        <v>720</v>
      </c>
      <c r="F37" s="853" t="s">
        <v>357</v>
      </c>
      <c r="G37" s="854" t="s">
        <v>351</v>
      </c>
      <c r="H37" s="868"/>
      <c r="I37" s="869">
        <f>+I38</f>
        <v>0</v>
      </c>
      <c r="J37" s="869">
        <f>+J38</f>
        <v>0</v>
      </c>
    </row>
    <row r="38" spans="1:10" s="1044" customFormat="1" ht="37.5" hidden="1">
      <c r="A38" s="982" t="s">
        <v>270</v>
      </c>
      <c r="B38" s="975" t="s">
        <v>634</v>
      </c>
      <c r="C38" s="975" t="s">
        <v>635</v>
      </c>
      <c r="D38" s="976" t="s">
        <v>657</v>
      </c>
      <c r="E38" s="977" t="s">
        <v>720</v>
      </c>
      <c r="F38" s="978" t="s">
        <v>635</v>
      </c>
      <c r="G38" s="979" t="s">
        <v>351</v>
      </c>
      <c r="H38" s="1005"/>
      <c r="I38" s="1006">
        <f>I39</f>
        <v>0</v>
      </c>
      <c r="J38" s="1006">
        <f>J39</f>
        <v>0</v>
      </c>
    </row>
    <row r="39" spans="1:10" s="1039" customFormat="1" hidden="1">
      <c r="A39" s="557" t="s">
        <v>721</v>
      </c>
      <c r="B39" s="932" t="s">
        <v>634</v>
      </c>
      <c r="C39" s="932" t="s">
        <v>635</v>
      </c>
      <c r="D39" s="933" t="s">
        <v>657</v>
      </c>
      <c r="E39" s="359" t="s">
        <v>720</v>
      </c>
      <c r="F39" s="928" t="s">
        <v>635</v>
      </c>
      <c r="G39" s="909" t="s">
        <v>471</v>
      </c>
      <c r="H39" s="932"/>
      <c r="I39" s="934">
        <f>I40</f>
        <v>0</v>
      </c>
      <c r="J39" s="934">
        <f>J40</f>
        <v>0</v>
      </c>
    </row>
    <row r="40" spans="1:10" hidden="1">
      <c r="A40" s="115" t="s">
        <v>527</v>
      </c>
      <c r="B40" s="480" t="s">
        <v>634</v>
      </c>
      <c r="C40" s="480" t="s">
        <v>635</v>
      </c>
      <c r="D40" s="20" t="s">
        <v>657</v>
      </c>
      <c r="E40" s="154" t="s">
        <v>720</v>
      </c>
      <c r="F40" s="679" t="s">
        <v>635</v>
      </c>
      <c r="G40" s="455" t="s">
        <v>471</v>
      </c>
      <c r="H40" s="20" t="s">
        <v>644</v>
      </c>
      <c r="I40" s="1034">
        <f ca="1">+прил10!I39</f>
        <v>0</v>
      </c>
      <c r="J40" s="1034">
        <f ca="1">+прил10!J39</f>
        <v>0</v>
      </c>
    </row>
    <row r="41" spans="1:10" s="1033" customFormat="1" ht="75">
      <c r="A41" s="801" t="s">
        <v>500</v>
      </c>
      <c r="B41" s="549" t="s">
        <v>634</v>
      </c>
      <c r="C41" s="549" t="s">
        <v>676</v>
      </c>
      <c r="D41" s="551" t="s">
        <v>636</v>
      </c>
      <c r="E41" s="797" t="s">
        <v>224</v>
      </c>
      <c r="F41" s="798" t="s">
        <v>357</v>
      </c>
      <c r="G41" s="783" t="s">
        <v>351</v>
      </c>
      <c r="H41" s="551"/>
      <c r="I41" s="799">
        <f>+I42</f>
        <v>10678</v>
      </c>
      <c r="J41" s="799">
        <f>+J42</f>
        <v>10678</v>
      </c>
    </row>
    <row r="42" spans="1:10" ht="75">
      <c r="A42" s="1010" t="s">
        <v>515</v>
      </c>
      <c r="B42" s="569" t="s">
        <v>634</v>
      </c>
      <c r="C42" s="569" t="s">
        <v>676</v>
      </c>
      <c r="D42" s="570" t="s">
        <v>664</v>
      </c>
      <c r="E42" s="852" t="s">
        <v>723</v>
      </c>
      <c r="F42" s="853" t="s">
        <v>357</v>
      </c>
      <c r="G42" s="854" t="s">
        <v>351</v>
      </c>
      <c r="H42" s="569"/>
      <c r="I42" s="857">
        <f>+I43</f>
        <v>10678</v>
      </c>
      <c r="J42" s="857">
        <f>+J43</f>
        <v>10678</v>
      </c>
    </row>
    <row r="43" spans="1:10" s="1044" customFormat="1" ht="37.5">
      <c r="A43" s="974" t="s">
        <v>278</v>
      </c>
      <c r="B43" s="983" t="s">
        <v>634</v>
      </c>
      <c r="C43" s="983" t="s">
        <v>676</v>
      </c>
      <c r="D43" s="984" t="s">
        <v>664</v>
      </c>
      <c r="E43" s="977" t="s">
        <v>723</v>
      </c>
      <c r="F43" s="978" t="s">
        <v>635</v>
      </c>
      <c r="G43" s="979" t="s">
        <v>351</v>
      </c>
      <c r="H43" s="983"/>
      <c r="I43" s="985">
        <f>I44</f>
        <v>10678</v>
      </c>
      <c r="J43" s="985">
        <f>J44</f>
        <v>10678</v>
      </c>
    </row>
    <row r="44" spans="1:10" s="1039" customFormat="1">
      <c r="A44" s="911" t="s">
        <v>725</v>
      </c>
      <c r="B44" s="912" t="s">
        <v>634</v>
      </c>
      <c r="C44" s="912" t="s">
        <v>676</v>
      </c>
      <c r="D44" s="913" t="s">
        <v>664</v>
      </c>
      <c r="E44" s="914" t="s">
        <v>723</v>
      </c>
      <c r="F44" s="915" t="s">
        <v>635</v>
      </c>
      <c r="G44" s="916" t="s">
        <v>475</v>
      </c>
      <c r="H44" s="912"/>
      <c r="I44" s="917">
        <f>SUM(I45:I45)</f>
        <v>10678</v>
      </c>
      <c r="J44" s="917">
        <f>SUM(J45:J45)</f>
        <v>10678</v>
      </c>
    </row>
    <row r="45" spans="1:10">
      <c r="A45" s="115" t="s">
        <v>527</v>
      </c>
      <c r="B45" s="483" t="s">
        <v>634</v>
      </c>
      <c r="C45" s="483" t="s">
        <v>676</v>
      </c>
      <c r="D45" s="330" t="s">
        <v>664</v>
      </c>
      <c r="E45" s="154" t="s">
        <v>723</v>
      </c>
      <c r="F45" s="679" t="s">
        <v>635</v>
      </c>
      <c r="G45" s="455" t="s">
        <v>475</v>
      </c>
      <c r="H45" s="260" t="s">
        <v>644</v>
      </c>
      <c r="I45" s="972">
        <f ca="1">+прил10!I112</f>
        <v>10678</v>
      </c>
      <c r="J45" s="972">
        <f ca="1">+прил10!J112</f>
        <v>10678</v>
      </c>
    </row>
    <row r="46" spans="1:10" s="1042" customFormat="1" ht="93.75" hidden="1">
      <c r="A46" s="571" t="s">
        <v>277</v>
      </c>
      <c r="B46" s="850" t="s">
        <v>634</v>
      </c>
      <c r="C46" s="850" t="s">
        <v>676</v>
      </c>
      <c r="D46" s="858" t="s">
        <v>636</v>
      </c>
      <c r="E46" s="576" t="s">
        <v>225</v>
      </c>
      <c r="F46" s="579" t="s">
        <v>357</v>
      </c>
      <c r="G46" s="572" t="s">
        <v>351</v>
      </c>
      <c r="H46" s="858"/>
      <c r="I46" s="855">
        <f t="shared" ref="I46:J48" si="2">+I47</f>
        <v>0</v>
      </c>
      <c r="J46" s="855">
        <f t="shared" si="2"/>
        <v>0</v>
      </c>
    </row>
    <row r="47" spans="1:10" s="1044" customFormat="1" ht="75" hidden="1">
      <c r="A47" s="982" t="s">
        <v>222</v>
      </c>
      <c r="B47" s="975" t="s">
        <v>634</v>
      </c>
      <c r="C47" s="975" t="s">
        <v>676</v>
      </c>
      <c r="D47" s="986" t="s">
        <v>636</v>
      </c>
      <c r="E47" s="987" t="s">
        <v>225</v>
      </c>
      <c r="F47" s="988" t="s">
        <v>635</v>
      </c>
      <c r="G47" s="989" t="s">
        <v>351</v>
      </c>
      <c r="H47" s="986"/>
      <c r="I47" s="980">
        <f t="shared" si="2"/>
        <v>0</v>
      </c>
      <c r="J47" s="980">
        <f t="shared" si="2"/>
        <v>0</v>
      </c>
    </row>
    <row r="48" spans="1:10" s="1039" customFormat="1" hidden="1">
      <c r="A48" s="558" t="s">
        <v>223</v>
      </c>
      <c r="B48" s="564" t="s">
        <v>634</v>
      </c>
      <c r="C48" s="564" t="s">
        <v>676</v>
      </c>
      <c r="D48" s="565" t="s">
        <v>636</v>
      </c>
      <c r="E48" s="559" t="s">
        <v>225</v>
      </c>
      <c r="F48" s="681" t="s">
        <v>635</v>
      </c>
      <c r="G48" s="560" t="s">
        <v>476</v>
      </c>
      <c r="H48" s="566"/>
      <c r="I48" s="561">
        <f t="shared" si="2"/>
        <v>0</v>
      </c>
      <c r="J48" s="561">
        <f t="shared" si="2"/>
        <v>0</v>
      </c>
    </row>
    <row r="49" spans="1:10" hidden="1">
      <c r="A49" s="33" t="s">
        <v>645</v>
      </c>
      <c r="B49" s="482" t="s">
        <v>634</v>
      </c>
      <c r="C49" s="482" t="s">
        <v>676</v>
      </c>
      <c r="D49" s="110" t="s">
        <v>636</v>
      </c>
      <c r="E49" s="317" t="s">
        <v>225</v>
      </c>
      <c r="F49" s="683" t="s">
        <v>635</v>
      </c>
      <c r="G49" s="318" t="s">
        <v>476</v>
      </c>
      <c r="H49" s="16" t="s">
        <v>646</v>
      </c>
      <c r="I49" s="1034">
        <f ca="1">+прил10!I106</f>
        <v>0</v>
      </c>
      <c r="J49" s="1034">
        <f ca="1">+прил10!J106</f>
        <v>0</v>
      </c>
    </row>
    <row r="50" spans="1:10" s="1033" customFormat="1" ht="63" hidden="1">
      <c r="A50" s="804" t="s">
        <v>252</v>
      </c>
      <c r="B50" s="553" t="s">
        <v>634</v>
      </c>
      <c r="C50" s="555" t="s">
        <v>700</v>
      </c>
      <c r="D50" s="556" t="s">
        <v>636</v>
      </c>
      <c r="E50" s="797" t="s">
        <v>262</v>
      </c>
      <c r="F50" s="798" t="s">
        <v>357</v>
      </c>
      <c r="G50" s="783" t="s">
        <v>351</v>
      </c>
      <c r="H50" s="805"/>
      <c r="I50" s="784">
        <f>I51</f>
        <v>1000</v>
      </c>
      <c r="J50" s="784">
        <f>J51</f>
        <v>1000</v>
      </c>
    </row>
    <row r="51" spans="1:10" s="1042" customFormat="1" ht="93.75" hidden="1">
      <c r="A51" s="849" t="s">
        <v>261</v>
      </c>
      <c r="B51" s="850" t="s">
        <v>634</v>
      </c>
      <c r="C51" s="850" t="s">
        <v>700</v>
      </c>
      <c r="D51" s="858" t="s">
        <v>636</v>
      </c>
      <c r="E51" s="865" t="s">
        <v>263</v>
      </c>
      <c r="F51" s="1007" t="s">
        <v>357</v>
      </c>
      <c r="G51" s="1008" t="s">
        <v>351</v>
      </c>
      <c r="H51" s="1009"/>
      <c r="I51" s="573">
        <f>+I52</f>
        <v>1000</v>
      </c>
      <c r="J51" s="573">
        <f>+J52</f>
        <v>1000</v>
      </c>
    </row>
    <row r="52" spans="1:10" s="1044" customFormat="1" ht="37.5" hidden="1">
      <c r="A52" s="974" t="s">
        <v>264</v>
      </c>
      <c r="B52" s="975" t="s">
        <v>634</v>
      </c>
      <c r="C52" s="975" t="s">
        <v>700</v>
      </c>
      <c r="D52" s="976" t="s">
        <v>636</v>
      </c>
      <c r="E52" s="977" t="s">
        <v>263</v>
      </c>
      <c r="F52" s="978" t="s">
        <v>635</v>
      </c>
      <c r="G52" s="979" t="s">
        <v>351</v>
      </c>
      <c r="H52" s="975"/>
      <c r="I52" s="980">
        <f>+I53</f>
        <v>1000</v>
      </c>
      <c r="J52" s="980">
        <f>+J53</f>
        <v>1000</v>
      </c>
    </row>
    <row r="53" spans="1:10" s="1039" customFormat="1" ht="37.5" hidden="1">
      <c r="A53" s="558" t="s">
        <v>265</v>
      </c>
      <c r="B53" s="905" t="s">
        <v>634</v>
      </c>
      <c r="C53" s="905" t="s">
        <v>700</v>
      </c>
      <c r="D53" s="906" t="s">
        <v>636</v>
      </c>
      <c r="E53" s="567" t="s">
        <v>263</v>
      </c>
      <c r="F53" s="684" t="s">
        <v>635</v>
      </c>
      <c r="G53" s="568" t="s">
        <v>365</v>
      </c>
      <c r="H53" s="905"/>
      <c r="I53" s="561">
        <f>I54</f>
        <v>1000</v>
      </c>
      <c r="J53" s="561">
        <f>J54</f>
        <v>1000</v>
      </c>
    </row>
    <row r="54" spans="1:10" hidden="1">
      <c r="A54" s="115" t="s">
        <v>527</v>
      </c>
      <c r="B54" s="582" t="s">
        <v>634</v>
      </c>
      <c r="C54" s="582" t="s">
        <v>700</v>
      </c>
      <c r="D54" s="583" t="s">
        <v>636</v>
      </c>
      <c r="E54" s="154" t="s">
        <v>263</v>
      </c>
      <c r="F54" s="679" t="s">
        <v>635</v>
      </c>
      <c r="G54" s="455" t="s">
        <v>365</v>
      </c>
      <c r="H54" s="16" t="s">
        <v>644</v>
      </c>
      <c r="I54" s="1034">
        <f ca="1">+прил10!I142</f>
        <v>1000</v>
      </c>
      <c r="J54" s="1034">
        <f ca="1">+прил10!J142</f>
        <v>1000</v>
      </c>
    </row>
    <row r="55" spans="1:10" s="1033" customFormat="1" ht="37.5">
      <c r="A55" s="777" t="s">
        <v>255</v>
      </c>
      <c r="B55" s="549" t="s">
        <v>634</v>
      </c>
      <c r="C55" s="549" t="s">
        <v>635</v>
      </c>
      <c r="D55" s="550" t="s">
        <v>657</v>
      </c>
      <c r="E55" s="768" t="s">
        <v>659</v>
      </c>
      <c r="F55" s="769" t="s">
        <v>357</v>
      </c>
      <c r="G55" s="783" t="s">
        <v>351</v>
      </c>
      <c r="H55" s="549"/>
      <c r="I55" s="784">
        <f>+I56</f>
        <v>4295</v>
      </c>
      <c r="J55" s="784">
        <f>+J56</f>
        <v>4295</v>
      </c>
    </row>
    <row r="56" spans="1:10" s="1042" customFormat="1" ht="56.25">
      <c r="A56" s="571" t="s">
        <v>256</v>
      </c>
      <c r="B56" s="850" t="s">
        <v>634</v>
      </c>
      <c r="C56" s="850" t="s">
        <v>635</v>
      </c>
      <c r="D56" s="851" t="s">
        <v>657</v>
      </c>
      <c r="E56" s="859" t="s">
        <v>733</v>
      </c>
      <c r="F56" s="860" t="s">
        <v>357</v>
      </c>
      <c r="G56" s="572" t="s">
        <v>351</v>
      </c>
      <c r="H56" s="850"/>
      <c r="I56" s="573">
        <f>+I58</f>
        <v>4295</v>
      </c>
      <c r="J56" s="573">
        <f>+J58</f>
        <v>4295</v>
      </c>
    </row>
    <row r="57" spans="1:10" s="1044" customFormat="1" ht="37.5">
      <c r="A57" s="982" t="s">
        <v>142</v>
      </c>
      <c r="B57" s="975" t="s">
        <v>634</v>
      </c>
      <c r="C57" s="975" t="s">
        <v>635</v>
      </c>
      <c r="D57" s="976" t="s">
        <v>657</v>
      </c>
      <c r="E57" s="987" t="s">
        <v>733</v>
      </c>
      <c r="F57" s="988" t="s">
        <v>635</v>
      </c>
      <c r="G57" s="989" t="s">
        <v>351</v>
      </c>
      <c r="H57" s="975"/>
      <c r="I57" s="980">
        <f>I58</f>
        <v>4295</v>
      </c>
      <c r="J57" s="980">
        <f>J58</f>
        <v>4295</v>
      </c>
    </row>
    <row r="58" spans="1:10" s="1039" customFormat="1">
      <c r="A58" s="911" t="s">
        <v>735</v>
      </c>
      <c r="B58" s="912" t="s">
        <v>634</v>
      </c>
      <c r="C58" s="912" t="s">
        <v>635</v>
      </c>
      <c r="D58" s="913" t="s">
        <v>657</v>
      </c>
      <c r="E58" s="359" t="s">
        <v>733</v>
      </c>
      <c r="F58" s="928" t="s">
        <v>635</v>
      </c>
      <c r="G58" s="909" t="s">
        <v>368</v>
      </c>
      <c r="H58" s="929"/>
      <c r="I58" s="930">
        <f>+I59</f>
        <v>4295</v>
      </c>
      <c r="J58" s="930">
        <f>+J59</f>
        <v>4295</v>
      </c>
    </row>
    <row r="59" spans="1:10">
      <c r="A59" s="115" t="s">
        <v>527</v>
      </c>
      <c r="B59" s="443" t="s">
        <v>634</v>
      </c>
      <c r="C59" s="443" t="s">
        <v>635</v>
      </c>
      <c r="D59" s="16" t="s">
        <v>657</v>
      </c>
      <c r="E59" s="63" t="s">
        <v>733</v>
      </c>
      <c r="F59" s="680" t="s">
        <v>635</v>
      </c>
      <c r="G59" s="355" t="s">
        <v>368</v>
      </c>
      <c r="H59" s="16" t="s">
        <v>644</v>
      </c>
      <c r="I59" s="1034">
        <f ca="1">+прил10!I44</f>
        <v>4295</v>
      </c>
      <c r="J59" s="1034">
        <f ca="1">+прил10!J44</f>
        <v>4295</v>
      </c>
    </row>
    <row r="60" spans="1:10" s="1033" customFormat="1" ht="56.25" hidden="1">
      <c r="A60" s="965" t="s">
        <v>257</v>
      </c>
      <c r="B60" s="552" t="s">
        <v>634</v>
      </c>
      <c r="C60" s="552" t="s">
        <v>664</v>
      </c>
      <c r="D60" s="966">
        <v>14</v>
      </c>
      <c r="E60" s="797" t="s">
        <v>669</v>
      </c>
      <c r="F60" s="798" t="s">
        <v>357</v>
      </c>
      <c r="G60" s="783" t="s">
        <v>351</v>
      </c>
      <c r="H60" s="966"/>
      <c r="I60" s="784">
        <f>+I61</f>
        <v>0</v>
      </c>
      <c r="J60" s="784">
        <f>+J61</f>
        <v>0</v>
      </c>
    </row>
    <row r="61" spans="1:10" s="1042" customFormat="1" ht="75" hidden="1">
      <c r="A61" s="1011" t="s">
        <v>258</v>
      </c>
      <c r="B61" s="1012" t="s">
        <v>634</v>
      </c>
      <c r="C61" s="1012" t="s">
        <v>664</v>
      </c>
      <c r="D61" s="1013" t="s">
        <v>670</v>
      </c>
      <c r="E61" s="576" t="s">
        <v>737</v>
      </c>
      <c r="F61" s="579" t="s">
        <v>357</v>
      </c>
      <c r="G61" s="572" t="s">
        <v>351</v>
      </c>
      <c r="H61" s="1013"/>
      <c r="I61" s="573">
        <f>+I62</f>
        <v>0</v>
      </c>
      <c r="J61" s="573">
        <f>+J62</f>
        <v>0</v>
      </c>
    </row>
    <row r="62" spans="1:10" s="1044" customFormat="1" ht="37.5" hidden="1">
      <c r="A62" s="999" t="s">
        <v>172</v>
      </c>
      <c r="B62" s="1000" t="s">
        <v>634</v>
      </c>
      <c r="C62" s="1000" t="s">
        <v>664</v>
      </c>
      <c r="D62" s="1001">
        <v>14</v>
      </c>
      <c r="E62" s="997" t="s">
        <v>737</v>
      </c>
      <c r="F62" s="994" t="s">
        <v>635</v>
      </c>
      <c r="G62" s="989" t="s">
        <v>351</v>
      </c>
      <c r="H62" s="986"/>
      <c r="I62" s="1002">
        <f>+I63+I65</f>
        <v>0</v>
      </c>
      <c r="J62" s="1002">
        <f>+J63+J65</f>
        <v>0</v>
      </c>
    </row>
    <row r="63" spans="1:10" s="1039" customFormat="1" ht="37.5" hidden="1">
      <c r="A63" s="557" t="s">
        <v>739</v>
      </c>
      <c r="B63" s="562" t="s">
        <v>634</v>
      </c>
      <c r="C63" s="562" t="s">
        <v>664</v>
      </c>
      <c r="D63" s="563">
        <v>14</v>
      </c>
      <c r="E63" s="567" t="s">
        <v>737</v>
      </c>
      <c r="F63" s="684" t="s">
        <v>635</v>
      </c>
      <c r="G63" s="568" t="s">
        <v>362</v>
      </c>
      <c r="H63" s="566"/>
      <c r="I63" s="561">
        <f>I64</f>
        <v>0</v>
      </c>
      <c r="J63" s="561">
        <f>J64</f>
        <v>0</v>
      </c>
    </row>
    <row r="64" spans="1:10" hidden="1">
      <c r="A64" s="115" t="s">
        <v>527</v>
      </c>
      <c r="B64" s="438" t="s">
        <v>634</v>
      </c>
      <c r="C64" s="438" t="s">
        <v>664</v>
      </c>
      <c r="D64" s="103">
        <v>14</v>
      </c>
      <c r="E64" s="173" t="s">
        <v>737</v>
      </c>
      <c r="F64" s="682" t="s">
        <v>635</v>
      </c>
      <c r="G64" s="174" t="s">
        <v>362</v>
      </c>
      <c r="H64" s="16" t="s">
        <v>644</v>
      </c>
      <c r="I64" s="1034">
        <f ca="1">+прил10!I83</f>
        <v>0</v>
      </c>
      <c r="J64" s="1034">
        <f ca="1">+прил10!J83</f>
        <v>0</v>
      </c>
    </row>
    <row r="65" spans="1:10" s="1039" customFormat="1" ht="56.25" hidden="1">
      <c r="A65" s="557" t="s">
        <v>229</v>
      </c>
      <c r="B65" s="562" t="s">
        <v>634</v>
      </c>
      <c r="C65" s="562" t="s">
        <v>664</v>
      </c>
      <c r="D65" s="563">
        <v>14</v>
      </c>
      <c r="E65" s="567" t="s">
        <v>737</v>
      </c>
      <c r="F65" s="684" t="s">
        <v>635</v>
      </c>
      <c r="G65" s="568" t="s">
        <v>478</v>
      </c>
      <c r="H65" s="566"/>
      <c r="I65" s="561">
        <f ca="1">I66</f>
        <v>0</v>
      </c>
      <c r="J65" s="561">
        <f ca="1">J66</f>
        <v>0</v>
      </c>
    </row>
    <row r="66" spans="1:10" hidden="1">
      <c r="A66" s="115" t="s">
        <v>527</v>
      </c>
      <c r="B66" s="438" t="s">
        <v>634</v>
      </c>
      <c r="C66" s="438" t="s">
        <v>664</v>
      </c>
      <c r="D66" s="103">
        <v>14</v>
      </c>
      <c r="E66" s="173" t="s">
        <v>737</v>
      </c>
      <c r="F66" s="682" t="s">
        <v>635</v>
      </c>
      <c r="G66" s="174" t="s">
        <v>478</v>
      </c>
      <c r="H66" s="16" t="s">
        <v>644</v>
      </c>
      <c r="I66" s="1034">
        <f ca="1">+прил10!I85</f>
        <v>0</v>
      </c>
      <c r="J66" s="1034">
        <f ca="1">+прил10!J85</f>
        <v>0</v>
      </c>
    </row>
    <row r="67" spans="1:10" s="1033" customFormat="1" ht="56.25">
      <c r="A67" s="777" t="s">
        <v>42</v>
      </c>
      <c r="B67" s="549" t="s">
        <v>634</v>
      </c>
      <c r="C67" s="549" t="s">
        <v>664</v>
      </c>
      <c r="D67" s="551" t="s">
        <v>234</v>
      </c>
      <c r="E67" s="797" t="s">
        <v>740</v>
      </c>
      <c r="F67" s="798" t="s">
        <v>357</v>
      </c>
      <c r="G67" s="783" t="s">
        <v>351</v>
      </c>
      <c r="H67" s="551"/>
      <c r="I67" s="799">
        <f>+I68+I75</f>
        <v>3000</v>
      </c>
      <c r="J67" s="799">
        <f>+J68+J75</f>
        <v>3000</v>
      </c>
    </row>
    <row r="68" spans="1:10" s="1042" customFormat="1" ht="112.5" hidden="1">
      <c r="A68" s="571" t="s">
        <v>272</v>
      </c>
      <c r="B68" s="850" t="s">
        <v>634</v>
      </c>
      <c r="C68" s="850" t="s">
        <v>664</v>
      </c>
      <c r="D68" s="858" t="s">
        <v>234</v>
      </c>
      <c r="E68" s="576" t="s">
        <v>741</v>
      </c>
      <c r="F68" s="579" t="s">
        <v>357</v>
      </c>
      <c r="G68" s="572" t="s">
        <v>351</v>
      </c>
      <c r="H68" s="858"/>
      <c r="I68" s="855">
        <f>+I69+I72</f>
        <v>0</v>
      </c>
      <c r="J68" s="855">
        <f>+J69+J72</f>
        <v>0</v>
      </c>
    </row>
    <row r="69" spans="1:10" s="1044" customFormat="1" ht="75" hidden="1">
      <c r="A69" s="982" t="s">
        <v>235</v>
      </c>
      <c r="B69" s="975" t="s">
        <v>634</v>
      </c>
      <c r="C69" s="975" t="s">
        <v>664</v>
      </c>
      <c r="D69" s="986" t="s">
        <v>234</v>
      </c>
      <c r="E69" s="987" t="s">
        <v>741</v>
      </c>
      <c r="F69" s="988" t="s">
        <v>636</v>
      </c>
      <c r="G69" s="989" t="s">
        <v>351</v>
      </c>
      <c r="H69" s="986"/>
      <c r="I69" s="980">
        <f>+I70</f>
        <v>0</v>
      </c>
      <c r="J69" s="980">
        <f>+J70</f>
        <v>0</v>
      </c>
    </row>
    <row r="70" spans="1:10" s="1039" customFormat="1" ht="37.5" hidden="1">
      <c r="A70" s="558" t="s">
        <v>246</v>
      </c>
      <c r="B70" s="564" t="s">
        <v>634</v>
      </c>
      <c r="C70" s="564" t="s">
        <v>664</v>
      </c>
      <c r="D70" s="565" t="s">
        <v>234</v>
      </c>
      <c r="E70" s="559" t="s">
        <v>741</v>
      </c>
      <c r="F70" s="681" t="s">
        <v>636</v>
      </c>
      <c r="G70" s="560" t="s">
        <v>372</v>
      </c>
      <c r="H70" s="566"/>
      <c r="I70" s="561">
        <f>+I71</f>
        <v>0</v>
      </c>
      <c r="J70" s="561">
        <f>+J71</f>
        <v>0</v>
      </c>
    </row>
    <row r="71" spans="1:10" hidden="1">
      <c r="A71" s="115" t="s">
        <v>527</v>
      </c>
      <c r="B71" s="482" t="s">
        <v>634</v>
      </c>
      <c r="C71" s="482" t="s">
        <v>664</v>
      </c>
      <c r="D71" s="110" t="s">
        <v>234</v>
      </c>
      <c r="E71" s="317" t="s">
        <v>741</v>
      </c>
      <c r="F71" s="683" t="s">
        <v>636</v>
      </c>
      <c r="G71" s="318" t="s">
        <v>372</v>
      </c>
      <c r="H71" s="16" t="s">
        <v>644</v>
      </c>
      <c r="I71" s="1034">
        <f ca="1">+прил10!I68</f>
        <v>0</v>
      </c>
      <c r="J71" s="1034">
        <f ca="1">+прил10!J68</f>
        <v>0</v>
      </c>
    </row>
    <row r="72" spans="1:10" s="1044" customFormat="1" ht="56.25" hidden="1">
      <c r="A72" s="982" t="s">
        <v>236</v>
      </c>
      <c r="B72" s="975" t="s">
        <v>634</v>
      </c>
      <c r="C72" s="975" t="s">
        <v>237</v>
      </c>
      <c r="D72" s="986" t="s">
        <v>234</v>
      </c>
      <c r="E72" s="987" t="s">
        <v>741</v>
      </c>
      <c r="F72" s="988" t="s">
        <v>664</v>
      </c>
      <c r="G72" s="989" t="s">
        <v>354</v>
      </c>
      <c r="H72" s="986"/>
      <c r="I72" s="980">
        <f ca="1">+I73</f>
        <v>0</v>
      </c>
      <c r="J72" s="980">
        <f ca="1">+J73</f>
        <v>0</v>
      </c>
    </row>
    <row r="73" spans="1:10" s="1039" customFormat="1" ht="37.5" hidden="1">
      <c r="A73" s="558" t="s">
        <v>246</v>
      </c>
      <c r="B73" s="564" t="s">
        <v>634</v>
      </c>
      <c r="C73" s="564" t="s">
        <v>664</v>
      </c>
      <c r="D73" s="565" t="s">
        <v>234</v>
      </c>
      <c r="E73" s="559" t="s">
        <v>741</v>
      </c>
      <c r="F73" s="681" t="s">
        <v>664</v>
      </c>
      <c r="G73" s="560" t="s">
        <v>371</v>
      </c>
      <c r="H73" s="566"/>
      <c r="I73" s="561">
        <f ca="1">+I74</f>
        <v>0</v>
      </c>
      <c r="J73" s="561">
        <f ca="1">+J74</f>
        <v>0</v>
      </c>
    </row>
    <row r="74" spans="1:10" hidden="1">
      <c r="A74" s="115" t="s">
        <v>527</v>
      </c>
      <c r="B74" s="482" t="s">
        <v>634</v>
      </c>
      <c r="C74" s="482" t="s">
        <v>664</v>
      </c>
      <c r="D74" s="110" t="s">
        <v>234</v>
      </c>
      <c r="E74" s="317" t="s">
        <v>741</v>
      </c>
      <c r="F74" s="683" t="s">
        <v>664</v>
      </c>
      <c r="G74" s="318" t="s">
        <v>371</v>
      </c>
      <c r="H74" s="16" t="s">
        <v>644</v>
      </c>
      <c r="I74" s="1034">
        <f ca="1">+прил10!I71</f>
        <v>0</v>
      </c>
      <c r="J74" s="1034">
        <f ca="1">+прил10!J71</f>
        <v>0</v>
      </c>
    </row>
    <row r="75" spans="1:10" s="1042" customFormat="1" ht="93.75">
      <c r="A75" s="571" t="s">
        <v>39</v>
      </c>
      <c r="B75" s="850" t="s">
        <v>634</v>
      </c>
      <c r="C75" s="850" t="s">
        <v>664</v>
      </c>
      <c r="D75" s="858" t="s">
        <v>691</v>
      </c>
      <c r="E75" s="576" t="s">
        <v>143</v>
      </c>
      <c r="F75" s="579" t="s">
        <v>357</v>
      </c>
      <c r="G75" s="572" t="s">
        <v>351</v>
      </c>
      <c r="H75" s="858"/>
      <c r="I75" s="855">
        <f>+I76</f>
        <v>3000</v>
      </c>
      <c r="J75" s="855">
        <f>+J76</f>
        <v>3000</v>
      </c>
    </row>
    <row r="76" spans="1:10" s="1044" customFormat="1" ht="37.5">
      <c r="A76" s="982" t="s">
        <v>150</v>
      </c>
      <c r="B76" s="975" t="s">
        <v>634</v>
      </c>
      <c r="C76" s="975" t="s">
        <v>664</v>
      </c>
      <c r="D76" s="986" t="s">
        <v>691</v>
      </c>
      <c r="E76" s="987" t="s">
        <v>144</v>
      </c>
      <c r="F76" s="988" t="s">
        <v>635</v>
      </c>
      <c r="G76" s="989" t="s">
        <v>351</v>
      </c>
      <c r="H76" s="986"/>
      <c r="I76" s="980">
        <f>I77</f>
        <v>3000</v>
      </c>
      <c r="J76" s="980">
        <f>J77</f>
        <v>3000</v>
      </c>
    </row>
    <row r="77" spans="1:10" s="1039" customFormat="1" ht="56.25">
      <c r="A77" s="558" t="s">
        <v>743</v>
      </c>
      <c r="B77" s="564" t="s">
        <v>634</v>
      </c>
      <c r="C77" s="564" t="s">
        <v>664</v>
      </c>
      <c r="D77" s="565" t="s">
        <v>691</v>
      </c>
      <c r="E77" s="559" t="s">
        <v>143</v>
      </c>
      <c r="F77" s="681" t="s">
        <v>635</v>
      </c>
      <c r="G77" s="560" t="s">
        <v>361</v>
      </c>
      <c r="H77" s="566"/>
      <c r="I77" s="561">
        <f>+I78</f>
        <v>3000</v>
      </c>
      <c r="J77" s="561">
        <f>+J78</f>
        <v>3000</v>
      </c>
    </row>
    <row r="78" spans="1:10">
      <c r="A78" s="115" t="s">
        <v>527</v>
      </c>
      <c r="B78" s="482" t="s">
        <v>634</v>
      </c>
      <c r="C78" s="482" t="s">
        <v>664</v>
      </c>
      <c r="D78" s="110" t="s">
        <v>691</v>
      </c>
      <c r="E78" s="317" t="s">
        <v>143</v>
      </c>
      <c r="F78" s="683" t="s">
        <v>635</v>
      </c>
      <c r="G78" s="318" t="s">
        <v>361</v>
      </c>
      <c r="H78" s="16" t="s">
        <v>644</v>
      </c>
      <c r="I78" s="1034">
        <f ca="1">+прил10!I77</f>
        <v>3000</v>
      </c>
      <c r="J78" s="1034">
        <f ca="1">+прил10!J77</f>
        <v>3000</v>
      </c>
    </row>
    <row r="79" spans="1:10" s="1033" customFormat="1">
      <c r="A79" s="767" t="s">
        <v>760</v>
      </c>
      <c r="B79" s="547" t="s">
        <v>634</v>
      </c>
      <c r="C79" s="547" t="s">
        <v>635</v>
      </c>
      <c r="D79" s="548" t="s">
        <v>636</v>
      </c>
      <c r="E79" s="768" t="s">
        <v>759</v>
      </c>
      <c r="F79" s="769" t="s">
        <v>357</v>
      </c>
      <c r="G79" s="770" t="s">
        <v>351</v>
      </c>
      <c r="H79" s="547"/>
      <c r="I79" s="771">
        <f>+I80</f>
        <v>117180</v>
      </c>
      <c r="J79" s="771">
        <f t="shared" ref="I79:J81" si="3">+J80</f>
        <v>117180</v>
      </c>
    </row>
    <row r="80" spans="1:10" s="1042" customFormat="1">
      <c r="A80" s="849" t="s">
        <v>762</v>
      </c>
      <c r="B80" s="569" t="s">
        <v>634</v>
      </c>
      <c r="C80" s="569" t="s">
        <v>635</v>
      </c>
      <c r="D80" s="570" t="s">
        <v>636</v>
      </c>
      <c r="E80" s="1018" t="s">
        <v>761</v>
      </c>
      <c r="F80" s="1019" t="s">
        <v>357</v>
      </c>
      <c r="G80" s="1020" t="s">
        <v>354</v>
      </c>
      <c r="H80" s="569"/>
      <c r="I80" s="857">
        <f t="shared" si="3"/>
        <v>117180</v>
      </c>
      <c r="J80" s="857">
        <f t="shared" si="3"/>
        <v>117180</v>
      </c>
    </row>
    <row r="81" spans="1:10" s="1039" customFormat="1">
      <c r="A81" s="911" t="s">
        <v>716</v>
      </c>
      <c r="B81" s="912" t="s">
        <v>634</v>
      </c>
      <c r="C81" s="912" t="s">
        <v>635</v>
      </c>
      <c r="D81" s="913" t="s">
        <v>636</v>
      </c>
      <c r="E81" s="942" t="s">
        <v>761</v>
      </c>
      <c r="F81" s="943" t="s">
        <v>357</v>
      </c>
      <c r="G81" s="944" t="s">
        <v>355</v>
      </c>
      <c r="H81" s="912"/>
      <c r="I81" s="917">
        <f t="shared" si="3"/>
        <v>117180</v>
      </c>
      <c r="J81" s="917">
        <f t="shared" si="3"/>
        <v>117180</v>
      </c>
    </row>
    <row r="82" spans="1:10" ht="56.25">
      <c r="A82" s="31" t="s">
        <v>642</v>
      </c>
      <c r="B82" s="443" t="s">
        <v>634</v>
      </c>
      <c r="C82" s="443" t="s">
        <v>635</v>
      </c>
      <c r="D82" s="259" t="s">
        <v>636</v>
      </c>
      <c r="E82" s="6" t="s">
        <v>761</v>
      </c>
      <c r="F82" s="677" t="s">
        <v>357</v>
      </c>
      <c r="G82" s="664" t="s">
        <v>355</v>
      </c>
      <c r="H82" s="260" t="s">
        <v>637</v>
      </c>
      <c r="I82" s="972">
        <f ca="1">+прил10!I18</f>
        <v>117180</v>
      </c>
      <c r="J82" s="972">
        <f ca="1">+прил10!J18</f>
        <v>117180</v>
      </c>
    </row>
    <row r="83" spans="1:10" s="1033" customFormat="1">
      <c r="A83" s="767" t="s">
        <v>764</v>
      </c>
      <c r="B83" s="547" t="s">
        <v>634</v>
      </c>
      <c r="C83" s="547" t="s">
        <v>635</v>
      </c>
      <c r="D83" s="548" t="s">
        <v>641</v>
      </c>
      <c r="E83" s="773" t="s">
        <v>763</v>
      </c>
      <c r="F83" s="774" t="s">
        <v>357</v>
      </c>
      <c r="G83" s="775" t="s">
        <v>351</v>
      </c>
      <c r="H83" s="547"/>
      <c r="I83" s="771">
        <f>+I84</f>
        <v>133960</v>
      </c>
      <c r="J83" s="771">
        <f>+J84</f>
        <v>133960</v>
      </c>
    </row>
    <row r="84" spans="1:10" s="1042" customFormat="1">
      <c r="A84" s="849" t="s">
        <v>766</v>
      </c>
      <c r="B84" s="569" t="s">
        <v>634</v>
      </c>
      <c r="C84" s="569" t="s">
        <v>635</v>
      </c>
      <c r="D84" s="570" t="s">
        <v>641</v>
      </c>
      <c r="E84" s="1018" t="s">
        <v>765</v>
      </c>
      <c r="F84" s="1019" t="s">
        <v>357</v>
      </c>
      <c r="G84" s="1020" t="s">
        <v>351</v>
      </c>
      <c r="H84" s="569"/>
      <c r="I84" s="857">
        <f>+I85</f>
        <v>133960</v>
      </c>
      <c r="J84" s="857">
        <f>+J85</f>
        <v>133960</v>
      </c>
    </row>
    <row r="85" spans="1:10" s="1039" customFormat="1">
      <c r="A85" s="911" t="s">
        <v>716</v>
      </c>
      <c r="B85" s="912" t="s">
        <v>634</v>
      </c>
      <c r="C85" s="912" t="s">
        <v>635</v>
      </c>
      <c r="D85" s="913" t="s">
        <v>641</v>
      </c>
      <c r="E85" s="942" t="s">
        <v>765</v>
      </c>
      <c r="F85" s="943" t="s">
        <v>357</v>
      </c>
      <c r="G85" s="944" t="s">
        <v>355</v>
      </c>
      <c r="H85" s="912"/>
      <c r="I85" s="917">
        <f>SUM(I86:I87)</f>
        <v>133960</v>
      </c>
      <c r="J85" s="917">
        <f>SUM(J86:J87)</f>
        <v>133960</v>
      </c>
    </row>
    <row r="86" spans="1:10" ht="56.25">
      <c r="A86" s="31" t="s">
        <v>642</v>
      </c>
      <c r="B86" s="443" t="s">
        <v>634</v>
      </c>
      <c r="C86" s="443" t="s">
        <v>635</v>
      </c>
      <c r="D86" s="259" t="s">
        <v>641</v>
      </c>
      <c r="E86" s="6" t="s">
        <v>765</v>
      </c>
      <c r="F86" s="677" t="s">
        <v>357</v>
      </c>
      <c r="G86" s="665" t="s">
        <v>355</v>
      </c>
      <c r="H86" s="260" t="s">
        <v>637</v>
      </c>
      <c r="I86" s="972">
        <f ca="1">+прил10!I23</f>
        <v>133960</v>
      </c>
      <c r="J86" s="972">
        <f ca="1">+прил10!J23</f>
        <v>133960</v>
      </c>
    </row>
    <row r="87" spans="1:10" hidden="1">
      <c r="A87" s="115" t="s">
        <v>527</v>
      </c>
      <c r="B87" s="443" t="s">
        <v>634</v>
      </c>
      <c r="C87" s="443" t="s">
        <v>635</v>
      </c>
      <c r="D87" s="259" t="s">
        <v>641</v>
      </c>
      <c r="E87" s="6" t="s">
        <v>765</v>
      </c>
      <c r="F87" s="677" t="s">
        <v>357</v>
      </c>
      <c r="G87" s="665" t="s">
        <v>355</v>
      </c>
      <c r="H87" s="260" t="s">
        <v>644</v>
      </c>
      <c r="I87" s="972">
        <f ca="1">+прил10!I24</f>
        <v>0</v>
      </c>
      <c r="J87" s="972">
        <f ca="1">+прил10!J24</f>
        <v>0</v>
      </c>
    </row>
    <row r="88" spans="1:10" s="1033" customFormat="1">
      <c r="A88" s="767" t="s">
        <v>768</v>
      </c>
      <c r="B88" s="547" t="s">
        <v>634</v>
      </c>
      <c r="C88" s="547" t="s">
        <v>635</v>
      </c>
      <c r="D88" s="548" t="s">
        <v>647</v>
      </c>
      <c r="E88" s="773" t="s">
        <v>767</v>
      </c>
      <c r="F88" s="774" t="s">
        <v>357</v>
      </c>
      <c r="G88" s="775" t="s">
        <v>351</v>
      </c>
      <c r="H88" s="547"/>
      <c r="I88" s="771">
        <f t="shared" ref="I88:J90" si="4">+I89</f>
        <v>36000</v>
      </c>
      <c r="J88" s="771">
        <f t="shared" si="4"/>
        <v>36000</v>
      </c>
    </row>
    <row r="89" spans="1:10" s="1042" customFormat="1">
      <c r="A89" s="849" t="s">
        <v>774</v>
      </c>
      <c r="B89" s="569" t="s">
        <v>634</v>
      </c>
      <c r="C89" s="569" t="s">
        <v>635</v>
      </c>
      <c r="D89" s="570" t="s">
        <v>647</v>
      </c>
      <c r="E89" s="1018" t="s">
        <v>773</v>
      </c>
      <c r="F89" s="1019" t="s">
        <v>357</v>
      </c>
      <c r="G89" s="1020" t="s">
        <v>351</v>
      </c>
      <c r="H89" s="569"/>
      <c r="I89" s="857">
        <f t="shared" si="4"/>
        <v>36000</v>
      </c>
      <c r="J89" s="857">
        <f t="shared" si="4"/>
        <v>36000</v>
      </c>
    </row>
    <row r="90" spans="1:10" s="1039" customFormat="1" ht="37.5">
      <c r="A90" s="938" t="s">
        <v>171</v>
      </c>
      <c r="B90" s="912" t="s">
        <v>634</v>
      </c>
      <c r="C90" s="912" t="s">
        <v>635</v>
      </c>
      <c r="D90" s="913" t="s">
        <v>647</v>
      </c>
      <c r="E90" s="939" t="s">
        <v>773</v>
      </c>
      <c r="F90" s="940" t="s">
        <v>357</v>
      </c>
      <c r="G90" s="941" t="s">
        <v>366</v>
      </c>
      <c r="H90" s="912"/>
      <c r="I90" s="917">
        <f t="shared" si="4"/>
        <v>36000</v>
      </c>
      <c r="J90" s="917">
        <f t="shared" si="4"/>
        <v>36000</v>
      </c>
    </row>
    <row r="91" spans="1:10">
      <c r="A91" s="448" t="s">
        <v>648</v>
      </c>
      <c r="B91" s="443" t="s">
        <v>634</v>
      </c>
      <c r="C91" s="443" t="s">
        <v>635</v>
      </c>
      <c r="D91" s="16" t="s">
        <v>647</v>
      </c>
      <c r="E91" s="39" t="s">
        <v>773</v>
      </c>
      <c r="F91" s="678" t="s">
        <v>357</v>
      </c>
      <c r="G91" s="666" t="s">
        <v>366</v>
      </c>
      <c r="H91" s="16" t="s">
        <v>649</v>
      </c>
      <c r="I91" s="972">
        <f ca="1">+прил10!I29</f>
        <v>36000</v>
      </c>
      <c r="J91" s="972">
        <f ca="1">+прил10!J29</f>
        <v>36000</v>
      </c>
    </row>
    <row r="92" spans="1:10" s="1033" customFormat="1">
      <c r="A92" s="777" t="s">
        <v>45</v>
      </c>
      <c r="B92" s="786" t="s">
        <v>634</v>
      </c>
      <c r="C92" s="786" t="s">
        <v>635</v>
      </c>
      <c r="D92" s="787">
        <v>13</v>
      </c>
      <c r="E92" s="788" t="s">
        <v>44</v>
      </c>
      <c r="F92" s="789" t="s">
        <v>357</v>
      </c>
      <c r="G92" s="790" t="s">
        <v>354</v>
      </c>
      <c r="H92" s="791"/>
      <c r="I92" s="792">
        <f>+I93</f>
        <v>55248</v>
      </c>
      <c r="J92" s="792">
        <f>+J93</f>
        <v>48015</v>
      </c>
    </row>
    <row r="93" spans="1:10">
      <c r="A93" s="571" t="s">
        <v>325</v>
      </c>
      <c r="B93" s="574" t="s">
        <v>634</v>
      </c>
      <c r="C93" s="574" t="s">
        <v>635</v>
      </c>
      <c r="D93" s="575">
        <v>13</v>
      </c>
      <c r="E93" s="576" t="s">
        <v>46</v>
      </c>
      <c r="F93" s="579" t="s">
        <v>357</v>
      </c>
      <c r="G93" s="572" t="s">
        <v>354</v>
      </c>
      <c r="H93" s="574"/>
      <c r="I93" s="573">
        <f>I94</f>
        <v>55248</v>
      </c>
      <c r="J93" s="573">
        <f>J94</f>
        <v>48015</v>
      </c>
    </row>
    <row r="94" spans="1:10" s="1039" customFormat="1">
      <c r="A94" s="558" t="s">
        <v>48</v>
      </c>
      <c r="B94" s="926" t="s">
        <v>634</v>
      </c>
      <c r="C94" s="926" t="s">
        <v>635</v>
      </c>
      <c r="D94" s="927">
        <v>13</v>
      </c>
      <c r="E94" s="559" t="s">
        <v>46</v>
      </c>
      <c r="F94" s="681" t="s">
        <v>357</v>
      </c>
      <c r="G94" s="560" t="s">
        <v>369</v>
      </c>
      <c r="H94" s="926"/>
      <c r="I94" s="561">
        <f>SUM(I95:I96)</f>
        <v>55248</v>
      </c>
      <c r="J94" s="561">
        <f>SUM(J95:J96)</f>
        <v>48015</v>
      </c>
    </row>
    <row r="95" spans="1:10">
      <c r="A95" s="115" t="s">
        <v>527</v>
      </c>
      <c r="B95" s="481" t="s">
        <v>634</v>
      </c>
      <c r="C95" s="481" t="s">
        <v>635</v>
      </c>
      <c r="D95" s="172">
        <v>13</v>
      </c>
      <c r="E95" s="173" t="s">
        <v>46</v>
      </c>
      <c r="F95" s="682" t="s">
        <v>357</v>
      </c>
      <c r="G95" s="174" t="s">
        <v>369</v>
      </c>
      <c r="H95" s="16" t="s">
        <v>644</v>
      </c>
      <c r="I95" s="1055">
        <f ca="1">+прил10!I48</f>
        <v>40953</v>
      </c>
      <c r="J95" s="1055">
        <f ca="1">+прил10!J48</f>
        <v>33720</v>
      </c>
    </row>
    <row r="96" spans="1:10">
      <c r="A96" s="140" t="s">
        <v>645</v>
      </c>
      <c r="B96" s="481" t="s">
        <v>634</v>
      </c>
      <c r="C96" s="481" t="s">
        <v>635</v>
      </c>
      <c r="D96" s="172">
        <v>13</v>
      </c>
      <c r="E96" s="173" t="s">
        <v>46</v>
      </c>
      <c r="F96" s="682" t="s">
        <v>357</v>
      </c>
      <c r="G96" s="174" t="s">
        <v>369</v>
      </c>
      <c r="H96" s="439" t="s">
        <v>646</v>
      </c>
      <c r="I96" s="1055">
        <f ca="1">+прил10!I49</f>
        <v>14295</v>
      </c>
      <c r="J96" s="1055">
        <f ca="1">+прил10!J49</f>
        <v>14295</v>
      </c>
    </row>
    <row r="97" spans="1:10" s="1033" customFormat="1">
      <c r="A97" s="777" t="s">
        <v>50</v>
      </c>
      <c r="B97" s="549" t="s">
        <v>634</v>
      </c>
      <c r="C97" s="549" t="s">
        <v>635</v>
      </c>
      <c r="D97" s="550" t="s">
        <v>647</v>
      </c>
      <c r="E97" s="778" t="s">
        <v>49</v>
      </c>
      <c r="F97" s="779" t="s">
        <v>357</v>
      </c>
      <c r="G97" s="780" t="s">
        <v>351</v>
      </c>
      <c r="H97" s="781"/>
      <c r="I97" s="782">
        <f>+I98</f>
        <v>96858</v>
      </c>
      <c r="J97" s="782">
        <f>+J98</f>
        <v>100416</v>
      </c>
    </row>
    <row r="98" spans="1:10" s="1042" customFormat="1">
      <c r="A98" s="571" t="s">
        <v>52</v>
      </c>
      <c r="B98" s="850" t="s">
        <v>634</v>
      </c>
      <c r="C98" s="850" t="s">
        <v>635</v>
      </c>
      <c r="D98" s="851" t="s">
        <v>647</v>
      </c>
      <c r="E98" s="852" t="s">
        <v>51</v>
      </c>
      <c r="F98" s="853" t="s">
        <v>357</v>
      </c>
      <c r="G98" s="1047" t="s">
        <v>351</v>
      </c>
      <c r="H98" s="858"/>
      <c r="I98" s="1016">
        <f>+I99+I102+I104+I106</f>
        <v>96858</v>
      </c>
      <c r="J98" s="1016">
        <f>+J99+J102+J104+J106</f>
        <v>100416</v>
      </c>
    </row>
    <row r="99" spans="1:10" s="1039" customFormat="1">
      <c r="A99" s="557" t="s">
        <v>54</v>
      </c>
      <c r="B99" s="562" t="s">
        <v>634</v>
      </c>
      <c r="C99" s="562" t="s">
        <v>636</v>
      </c>
      <c r="D99" s="563" t="s">
        <v>664</v>
      </c>
      <c r="E99" s="559" t="s">
        <v>51</v>
      </c>
      <c r="F99" s="681" t="s">
        <v>357</v>
      </c>
      <c r="G99" s="560" t="s">
        <v>360</v>
      </c>
      <c r="H99" s="563"/>
      <c r="I99" s="561">
        <f>SUM(I100:I101)</f>
        <v>90188</v>
      </c>
      <c r="J99" s="561">
        <f>SUM(J100:J101)</f>
        <v>93746</v>
      </c>
    </row>
    <row r="100" spans="1:10" ht="56.25">
      <c r="A100" s="31" t="s">
        <v>642</v>
      </c>
      <c r="B100" s="443" t="s">
        <v>634</v>
      </c>
      <c r="C100" s="443" t="s">
        <v>636</v>
      </c>
      <c r="D100" s="16" t="s">
        <v>664</v>
      </c>
      <c r="E100" s="317" t="s">
        <v>51</v>
      </c>
      <c r="F100" s="683" t="s">
        <v>357</v>
      </c>
      <c r="G100" s="318" t="s">
        <v>360</v>
      </c>
      <c r="H100" s="16" t="s">
        <v>637</v>
      </c>
      <c r="I100" s="1034">
        <f ca="1">+прил10!I60</f>
        <v>76557.600000000006</v>
      </c>
      <c r="J100" s="1034">
        <f ca="1">+прил10!J60</f>
        <v>76557.600000000006</v>
      </c>
    </row>
    <row r="101" spans="1:10">
      <c r="A101" s="115" t="s">
        <v>527</v>
      </c>
      <c r="B101" s="443" t="s">
        <v>634</v>
      </c>
      <c r="C101" s="443" t="s">
        <v>636</v>
      </c>
      <c r="D101" s="16" t="s">
        <v>664</v>
      </c>
      <c r="E101" s="317" t="s">
        <v>51</v>
      </c>
      <c r="F101" s="683" t="s">
        <v>357</v>
      </c>
      <c r="G101" s="318" t="s">
        <v>360</v>
      </c>
      <c r="H101" s="16" t="s">
        <v>644</v>
      </c>
      <c r="I101" s="1034">
        <f ca="1">+прил10!I61</f>
        <v>13630.4</v>
      </c>
      <c r="J101" s="1034">
        <f ca="1">+прил10!J61</f>
        <v>17188.400000000001</v>
      </c>
    </row>
    <row r="102" spans="1:10" s="1039" customFormat="1" ht="56.25" hidden="1">
      <c r="A102" s="557" t="s">
        <v>227</v>
      </c>
      <c r="B102" s="563" t="s">
        <v>634</v>
      </c>
      <c r="C102" s="563" t="s">
        <v>641</v>
      </c>
      <c r="D102" s="563" t="s">
        <v>683</v>
      </c>
      <c r="E102" s="559" t="s">
        <v>51</v>
      </c>
      <c r="F102" s="681" t="s">
        <v>357</v>
      </c>
      <c r="G102" s="560" t="s">
        <v>477</v>
      </c>
      <c r="H102" s="563"/>
      <c r="I102" s="561">
        <f ca="1">+I103</f>
        <v>0</v>
      </c>
      <c r="J102" s="561">
        <f ca="1">+J103</f>
        <v>0</v>
      </c>
    </row>
    <row r="103" spans="1:10" hidden="1">
      <c r="A103" s="289" t="s">
        <v>527</v>
      </c>
      <c r="B103" s="16" t="s">
        <v>634</v>
      </c>
      <c r="C103" s="16" t="s">
        <v>641</v>
      </c>
      <c r="D103" s="16" t="s">
        <v>683</v>
      </c>
      <c r="E103" s="317" t="s">
        <v>51</v>
      </c>
      <c r="F103" s="683" t="s">
        <v>357</v>
      </c>
      <c r="G103" s="318" t="s">
        <v>477</v>
      </c>
      <c r="H103" s="16" t="s">
        <v>644</v>
      </c>
      <c r="I103" s="1034">
        <f ca="1">+прил10!I91</f>
        <v>0</v>
      </c>
      <c r="J103" s="1034">
        <f ca="1">+прил10!J91</f>
        <v>0</v>
      </c>
    </row>
    <row r="104" spans="1:10" s="1039" customFormat="1" ht="37.5">
      <c r="A104" s="935" t="s">
        <v>525</v>
      </c>
      <c r="B104" s="345" t="s">
        <v>634</v>
      </c>
      <c r="C104" s="345" t="s">
        <v>635</v>
      </c>
      <c r="D104" s="908" t="s">
        <v>647</v>
      </c>
      <c r="E104" s="914" t="s">
        <v>51</v>
      </c>
      <c r="F104" s="915" t="s">
        <v>357</v>
      </c>
      <c r="G104" s="936" t="s">
        <v>473</v>
      </c>
      <c r="H104" s="566"/>
      <c r="I104" s="937">
        <f ca="1">+I105</f>
        <v>6670</v>
      </c>
      <c r="J104" s="937">
        <f ca="1">+J105</f>
        <v>6670</v>
      </c>
    </row>
    <row r="105" spans="1:10">
      <c r="A105" s="31" t="s">
        <v>648</v>
      </c>
      <c r="B105" s="443" t="s">
        <v>634</v>
      </c>
      <c r="C105" s="443" t="s">
        <v>635</v>
      </c>
      <c r="D105" s="259" t="s">
        <v>647</v>
      </c>
      <c r="E105" s="154" t="s">
        <v>51</v>
      </c>
      <c r="F105" s="679" t="s">
        <v>357</v>
      </c>
      <c r="G105" s="667" t="s">
        <v>473</v>
      </c>
      <c r="H105" s="349" t="s">
        <v>649</v>
      </c>
      <c r="I105" s="1054">
        <f ca="1">+прил10!I33</f>
        <v>6670</v>
      </c>
      <c r="J105" s="1054">
        <f ca="1">+прил10!J33</f>
        <v>6670</v>
      </c>
    </row>
    <row r="106" spans="1:10" s="1039" customFormat="1" ht="37.5" hidden="1">
      <c r="A106" s="557" t="s">
        <v>221</v>
      </c>
      <c r="B106" s="562" t="s">
        <v>634</v>
      </c>
      <c r="C106" s="562" t="s">
        <v>635</v>
      </c>
      <c r="D106" s="563" t="s">
        <v>657</v>
      </c>
      <c r="E106" s="559" t="s">
        <v>51</v>
      </c>
      <c r="F106" s="681" t="s">
        <v>357</v>
      </c>
      <c r="G106" s="560" t="s">
        <v>370</v>
      </c>
      <c r="H106" s="563"/>
      <c r="I106" s="561">
        <f ca="1">SUM(I107:I108)</f>
        <v>0</v>
      </c>
      <c r="J106" s="561">
        <f ca="1">SUM(J107:J108)</f>
        <v>0</v>
      </c>
    </row>
    <row r="107" spans="1:10" ht="56.25" hidden="1">
      <c r="A107" s="31" t="s">
        <v>642</v>
      </c>
      <c r="B107" s="443" t="s">
        <v>634</v>
      </c>
      <c r="C107" s="443" t="s">
        <v>635</v>
      </c>
      <c r="D107" s="16" t="s">
        <v>657</v>
      </c>
      <c r="E107" s="317" t="s">
        <v>51</v>
      </c>
      <c r="F107" s="683" t="s">
        <v>357</v>
      </c>
      <c r="G107" s="318" t="s">
        <v>370</v>
      </c>
      <c r="H107" s="16" t="s">
        <v>637</v>
      </c>
      <c r="I107" s="1053">
        <f ca="1">+прил10!I53</f>
        <v>0</v>
      </c>
      <c r="J107" s="1053">
        <f ca="1">+прил10!J53</f>
        <v>0</v>
      </c>
    </row>
    <row r="108" spans="1:10" hidden="1">
      <c r="A108" s="115" t="s">
        <v>527</v>
      </c>
      <c r="B108" s="443" t="s">
        <v>634</v>
      </c>
      <c r="C108" s="443" t="s">
        <v>635</v>
      </c>
      <c r="D108" s="16" t="s">
        <v>657</v>
      </c>
      <c r="E108" s="317" t="s">
        <v>51</v>
      </c>
      <c r="F108" s="683" t="s">
        <v>357</v>
      </c>
      <c r="G108" s="318" t="s">
        <v>370</v>
      </c>
      <c r="H108" s="16" t="s">
        <v>644</v>
      </c>
      <c r="I108" s="1053">
        <f ca="1">+прил10!I54</f>
        <v>0</v>
      </c>
      <c r="J108" s="1053">
        <f ca="1">+прил10!J54</f>
        <v>0</v>
      </c>
    </row>
  </sheetData>
  <autoFilter ref="A9:J108">
    <filterColumn colId="8">
      <filters>
        <filter val="1 190 376,00"/>
        <filter val="1 820 089,00"/>
        <filter val="164 000,00"/>
        <filter val="182 000,00"/>
        <filter val="28 200,00"/>
        <filter val="282 876,00"/>
        <filter val="34 000,00"/>
        <filter val="36 000,00"/>
        <filter val="4 000,00"/>
        <filter val="4 407,40"/>
        <filter val="4 500,00"/>
        <filter val="43 478,00"/>
        <filter val="45 000,00"/>
        <filter val="51 500,00"/>
        <filter val="6 670,00"/>
        <filter val="76 557,60"/>
        <filter val="79 000,00"/>
        <filter val="80 965,00"/>
        <filter val="856 000,00"/>
        <filter val="87 635,00"/>
        <filter val="900,00"/>
      </filters>
    </filterColumn>
  </autoFilter>
  <mergeCells count="8">
    <mergeCell ref="A6:J6"/>
    <mergeCell ref="I8:J8"/>
    <mergeCell ref="A7:J7"/>
    <mergeCell ref="A1:J1"/>
    <mergeCell ref="A2:J2"/>
    <mergeCell ref="A3:J3"/>
    <mergeCell ref="A4:J4"/>
    <mergeCell ref="A5:J5"/>
  </mergeCells>
  <phoneticPr fontId="20" type="noConversion"/>
  <pageMargins left="0.7" right="0.2" top="0.4" bottom="0.31" header="0.3" footer="0.23"/>
  <pageSetup paperSize="9" scale="45" fitToHeight="6" orientation="portrait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G29"/>
  <sheetViews>
    <sheetView view="pageBreakPreview" topLeftCell="A22" zoomScaleSheetLayoutView="100" workbookViewId="0">
      <selection activeCell="A5" sqref="A5:C5"/>
    </sheetView>
  </sheetViews>
  <sheetFormatPr defaultRowHeight="15"/>
  <cols>
    <col min="1" max="1" width="9.140625" style="413"/>
    <col min="2" max="2" width="80" style="413" customWidth="1"/>
    <col min="3" max="3" width="17.140625" style="418" customWidth="1"/>
    <col min="4" max="16384" width="9.140625" style="413"/>
  </cols>
  <sheetData>
    <row r="1" spans="1:7" s="372" customFormat="1" ht="15.75" customHeight="1">
      <c r="A1" s="1227" t="s">
        <v>176</v>
      </c>
      <c r="B1" s="1227"/>
      <c r="C1" s="1227"/>
      <c r="D1" s="390"/>
      <c r="E1" s="390"/>
      <c r="F1" s="390"/>
      <c r="G1" s="390"/>
    </row>
    <row r="2" spans="1:7" s="372" customFormat="1" ht="15.75" customHeight="1">
      <c r="A2" s="1227" t="s">
        <v>266</v>
      </c>
      <c r="B2" s="1227"/>
      <c r="C2" s="1227"/>
      <c r="D2" s="390"/>
      <c r="E2" s="390"/>
      <c r="F2" s="390"/>
      <c r="G2" s="390"/>
    </row>
    <row r="3" spans="1:7" s="372" customFormat="1" ht="15.75" customHeight="1">
      <c r="A3" s="1227" t="s">
        <v>131</v>
      </c>
      <c r="B3" s="1227"/>
      <c r="C3" s="1227"/>
      <c r="D3" s="390"/>
      <c r="E3" s="390"/>
      <c r="F3" s="390"/>
      <c r="G3" s="390"/>
    </row>
    <row r="4" spans="1:7" s="373" customFormat="1" ht="16.5" customHeight="1">
      <c r="A4" s="1235" t="s">
        <v>267</v>
      </c>
      <c r="B4" s="1235"/>
      <c r="C4" s="1235"/>
      <c r="D4" s="391"/>
      <c r="E4" s="391"/>
      <c r="F4" s="391"/>
      <c r="G4" s="391"/>
    </row>
    <row r="5" spans="1:7" s="373" customFormat="1" ht="16.5" customHeight="1">
      <c r="A5" s="1235" t="s">
        <v>132</v>
      </c>
      <c r="B5" s="1235"/>
      <c r="C5" s="1235"/>
      <c r="D5" s="391"/>
      <c r="E5" s="391"/>
      <c r="F5" s="391"/>
      <c r="G5" s="391"/>
    </row>
    <row r="6" spans="1:7">
      <c r="B6" s="414"/>
      <c r="C6" s="415"/>
    </row>
    <row r="8" spans="1:7" ht="27" customHeight="1">
      <c r="A8" s="1273" t="s">
        <v>345</v>
      </c>
      <c r="B8" s="1273"/>
      <c r="C8" s="1273"/>
    </row>
    <row r="9" spans="1:7" ht="14.45" customHeight="1">
      <c r="A9" s="1274" t="s">
        <v>96</v>
      </c>
      <c r="B9" s="1274"/>
      <c r="C9" s="1274"/>
    </row>
    <row r="10" spans="1:7" ht="18.75">
      <c r="A10" s="416"/>
      <c r="B10" s="417"/>
    </row>
    <row r="11" spans="1:7" ht="15.75">
      <c r="A11" s="416"/>
      <c r="B11" s="419"/>
    </row>
    <row r="12" spans="1:7" ht="18.75">
      <c r="B12" s="420" t="s">
        <v>589</v>
      </c>
    </row>
    <row r="13" spans="1:7" ht="15.75">
      <c r="A13" s="421"/>
      <c r="C13" s="422" t="s">
        <v>146</v>
      </c>
    </row>
    <row r="14" spans="1:7" ht="63" customHeight="1">
      <c r="A14" s="423" t="s">
        <v>590</v>
      </c>
      <c r="B14" s="423" t="s">
        <v>591</v>
      </c>
      <c r="C14" s="428" t="s">
        <v>382</v>
      </c>
    </row>
    <row r="15" spans="1:7" ht="15.75">
      <c r="A15" s="423">
        <v>1</v>
      </c>
      <c r="B15" s="424" t="s">
        <v>592</v>
      </c>
      <c r="C15" s="427" t="s">
        <v>593</v>
      </c>
    </row>
    <row r="16" spans="1:7" ht="31.5">
      <c r="A16" s="423">
        <v>2</v>
      </c>
      <c r="B16" s="424" t="s">
        <v>594</v>
      </c>
      <c r="C16" s="520">
        <f ca="1">+прил1!C19</f>
        <v>0</v>
      </c>
    </row>
    <row r="17" spans="1:3" ht="15.75">
      <c r="A17" s="423">
        <v>3</v>
      </c>
      <c r="B17" s="424" t="s">
        <v>595</v>
      </c>
      <c r="C17" s="521">
        <f ca="1">+прил1!C14</f>
        <v>0</v>
      </c>
    </row>
    <row r="18" spans="1:3" ht="15.75">
      <c r="A18" s="423"/>
      <c r="B18" s="424" t="s">
        <v>596</v>
      </c>
      <c r="C18" s="425">
        <f>+C16+C17</f>
        <v>0</v>
      </c>
    </row>
    <row r="19" spans="1:3" ht="15.75">
      <c r="A19" s="421"/>
    </row>
    <row r="20" spans="1:3" ht="15.75">
      <c r="A20" s="421"/>
    </row>
    <row r="21" spans="1:3" ht="18.75">
      <c r="A21" s="421"/>
      <c r="B21" s="420" t="s">
        <v>597</v>
      </c>
    </row>
    <row r="22" spans="1:3" ht="18.75">
      <c r="A22" s="420"/>
    </row>
    <row r="23" spans="1:3" ht="15.75">
      <c r="A23" s="421"/>
    </row>
    <row r="24" spans="1:3" ht="69.599999999999994" customHeight="1">
      <c r="A24" s="423" t="s">
        <v>590</v>
      </c>
      <c r="B24" s="423" t="s">
        <v>591</v>
      </c>
      <c r="C24" s="428" t="s">
        <v>383</v>
      </c>
    </row>
    <row r="25" spans="1:3" ht="15.75">
      <c r="A25" s="423">
        <v>1</v>
      </c>
      <c r="B25" s="424" t="s">
        <v>592</v>
      </c>
      <c r="C25" s="427"/>
    </row>
    <row r="26" spans="1:3" ht="31.5">
      <c r="A26" s="423">
        <v>2</v>
      </c>
      <c r="B26" s="424" t="s">
        <v>594</v>
      </c>
      <c r="C26" s="521">
        <f ca="1">+прил1!C21</f>
        <v>0</v>
      </c>
    </row>
    <row r="27" spans="1:3" ht="15.75">
      <c r="A27" s="423">
        <v>3</v>
      </c>
      <c r="B27" s="424" t="s">
        <v>595</v>
      </c>
      <c r="C27" s="521">
        <f ca="1">+прил1!C16</f>
        <v>0</v>
      </c>
    </row>
    <row r="28" spans="1:3" ht="15.75">
      <c r="A28" s="423"/>
      <c r="B28" s="424" t="s">
        <v>596</v>
      </c>
      <c r="C28" s="425">
        <f>SUM(C26:C27)</f>
        <v>0</v>
      </c>
    </row>
    <row r="29" spans="1:3" ht="15.75">
      <c r="A29" s="426"/>
    </row>
  </sheetData>
  <mergeCells count="7">
    <mergeCell ref="A8:C8"/>
    <mergeCell ref="A9:C9"/>
    <mergeCell ref="A1:C1"/>
    <mergeCell ref="A2:C2"/>
    <mergeCell ref="A3:C3"/>
    <mergeCell ref="A4:C4"/>
    <mergeCell ref="A5:C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2" orientation="portrait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G28"/>
  <sheetViews>
    <sheetView view="pageBreakPreview" zoomScaleSheetLayoutView="100" workbookViewId="0">
      <selection activeCell="A5" sqref="A5:D5"/>
    </sheetView>
  </sheetViews>
  <sheetFormatPr defaultRowHeight="15"/>
  <cols>
    <col min="1" max="1" width="9.140625" style="413"/>
    <col min="2" max="2" width="80" style="413" customWidth="1"/>
    <col min="3" max="4" width="17.140625" style="418" customWidth="1"/>
    <col min="5" max="16384" width="9.140625" style="413"/>
  </cols>
  <sheetData>
    <row r="1" spans="1:7" s="372" customFormat="1" ht="15.75" customHeight="1">
      <c r="A1" s="1227" t="s">
        <v>250</v>
      </c>
      <c r="B1" s="1227"/>
      <c r="C1" s="1227"/>
      <c r="D1" s="1227"/>
      <c r="E1" s="390"/>
      <c r="F1" s="390"/>
      <c r="G1" s="390"/>
    </row>
    <row r="2" spans="1:7" s="372" customFormat="1" ht="15.75" customHeight="1">
      <c r="A2" s="1227" t="s">
        <v>266</v>
      </c>
      <c r="B2" s="1227"/>
      <c r="C2" s="1227"/>
      <c r="D2" s="1227"/>
      <c r="E2" s="390"/>
      <c r="F2" s="390"/>
      <c r="G2" s="390"/>
    </row>
    <row r="3" spans="1:7" s="372" customFormat="1" ht="15.75" customHeight="1">
      <c r="A3" s="1227" t="s">
        <v>130</v>
      </c>
      <c r="B3" s="1227"/>
      <c r="C3" s="1227"/>
      <c r="D3" s="1227"/>
      <c r="E3" s="390"/>
      <c r="F3" s="390"/>
      <c r="G3" s="390"/>
    </row>
    <row r="4" spans="1:7" s="373" customFormat="1" ht="16.5" customHeight="1">
      <c r="A4" s="1235" t="s">
        <v>267</v>
      </c>
      <c r="B4" s="1235"/>
      <c r="C4" s="1235"/>
      <c r="D4" s="1235"/>
      <c r="E4" s="391"/>
      <c r="F4" s="391"/>
      <c r="G4" s="391"/>
    </row>
    <row r="5" spans="1:7" s="373" customFormat="1" ht="16.5" customHeight="1">
      <c r="A5" s="1235" t="s">
        <v>126</v>
      </c>
      <c r="B5" s="1235"/>
      <c r="C5" s="1235"/>
      <c r="D5" s="1235"/>
      <c r="E5" s="391"/>
      <c r="F5" s="391"/>
      <c r="G5" s="391"/>
    </row>
    <row r="7" spans="1:7" ht="27" customHeight="1">
      <c r="A7" s="1273" t="s">
        <v>345</v>
      </c>
      <c r="B7" s="1273"/>
      <c r="C7" s="1273"/>
      <c r="D7" s="1273"/>
    </row>
    <row r="8" spans="1:7" ht="14.45" customHeight="1">
      <c r="A8" s="1274" t="s">
        <v>97</v>
      </c>
      <c r="B8" s="1274"/>
      <c r="C8" s="1274"/>
      <c r="D8" s="1274"/>
    </row>
    <row r="9" spans="1:7" ht="18.75">
      <c r="A9" s="416"/>
      <c r="B9" s="417"/>
    </row>
    <row r="10" spans="1:7" ht="15.75">
      <c r="A10" s="416"/>
      <c r="B10" s="419"/>
    </row>
    <row r="11" spans="1:7" ht="18.75">
      <c r="B11" s="420" t="s">
        <v>589</v>
      </c>
    </row>
    <row r="12" spans="1:7" ht="15.75">
      <c r="A12" s="421"/>
      <c r="C12" s="1275" t="s">
        <v>146</v>
      </c>
      <c r="D12" s="1275"/>
    </row>
    <row r="13" spans="1:7" ht="63" customHeight="1">
      <c r="A13" s="423" t="s">
        <v>590</v>
      </c>
      <c r="B13" s="423" t="s">
        <v>591</v>
      </c>
      <c r="C13" s="428" t="s">
        <v>508</v>
      </c>
      <c r="D13" s="428" t="s">
        <v>98</v>
      </c>
    </row>
    <row r="14" spans="1:7" ht="15.75">
      <c r="A14" s="423">
        <v>1</v>
      </c>
      <c r="B14" s="424" t="s">
        <v>592</v>
      </c>
      <c r="C14" s="427" t="s">
        <v>593</v>
      </c>
      <c r="D14" s="427" t="s">
        <v>593</v>
      </c>
    </row>
    <row r="15" spans="1:7" ht="31.5">
      <c r="A15" s="423">
        <v>2</v>
      </c>
      <c r="B15" s="424" t="s">
        <v>594</v>
      </c>
      <c r="C15" s="520">
        <f ca="1">+прил2!C19</f>
        <v>0</v>
      </c>
      <c r="D15" s="520">
        <f ca="1">+прил2!D19</f>
        <v>0</v>
      </c>
    </row>
    <row r="16" spans="1:7" ht="15.75">
      <c r="A16" s="423">
        <v>3</v>
      </c>
      <c r="B16" s="424" t="s">
        <v>595</v>
      </c>
      <c r="C16" s="521">
        <f ca="1">+прил2!C14</f>
        <v>0</v>
      </c>
      <c r="D16" s="521">
        <f ca="1">+прил2!D14</f>
        <v>0</v>
      </c>
    </row>
    <row r="17" spans="1:4" ht="15.75">
      <c r="A17" s="423"/>
      <c r="B17" s="424" t="s">
        <v>596</v>
      </c>
      <c r="C17" s="425">
        <f>SUM(C15:C16)</f>
        <v>0</v>
      </c>
      <c r="D17" s="425">
        <f>SUM(D15:D16)</f>
        <v>0</v>
      </c>
    </row>
    <row r="18" spans="1:4" ht="15.75">
      <c r="A18" s="421"/>
    </row>
    <row r="19" spans="1:4" ht="15.75">
      <c r="A19" s="421"/>
    </row>
    <row r="20" spans="1:4" ht="18.75">
      <c r="A20" s="421"/>
      <c r="B20" s="420" t="s">
        <v>597</v>
      </c>
    </row>
    <row r="21" spans="1:4" ht="18.75">
      <c r="A21" s="420"/>
    </row>
    <row r="22" spans="1:4" ht="15.75">
      <c r="A22" s="421"/>
      <c r="C22" s="1275" t="s">
        <v>146</v>
      </c>
      <c r="D22" s="1275"/>
    </row>
    <row r="23" spans="1:4" ht="69.599999999999994" customHeight="1">
      <c r="A23" s="423" t="s">
        <v>590</v>
      </c>
      <c r="B23" s="423" t="s">
        <v>591</v>
      </c>
      <c r="C23" s="428" t="s">
        <v>509</v>
      </c>
      <c r="D23" s="428" t="s">
        <v>99</v>
      </c>
    </row>
    <row r="24" spans="1:4" ht="15.75">
      <c r="A24" s="423">
        <v>1</v>
      </c>
      <c r="B24" s="424" t="s">
        <v>592</v>
      </c>
      <c r="C24" s="427"/>
      <c r="D24" s="427"/>
    </row>
    <row r="25" spans="1:4" ht="31.5">
      <c r="A25" s="423">
        <v>2</v>
      </c>
      <c r="B25" s="424" t="s">
        <v>594</v>
      </c>
      <c r="C25" s="521">
        <f ca="1">+прил2!C21</f>
        <v>0</v>
      </c>
      <c r="D25" s="521">
        <f ca="1">+прил2!D21</f>
        <v>0</v>
      </c>
    </row>
    <row r="26" spans="1:4" ht="15.75">
      <c r="A26" s="423">
        <v>3</v>
      </c>
      <c r="B26" s="424" t="s">
        <v>595</v>
      </c>
      <c r="C26" s="521">
        <f ca="1">+прил2!C16</f>
        <v>0</v>
      </c>
      <c r="D26" s="521">
        <f ca="1">+прил2!D16</f>
        <v>0</v>
      </c>
    </row>
    <row r="27" spans="1:4" ht="15.75">
      <c r="A27" s="423"/>
      <c r="B27" s="424" t="s">
        <v>596</v>
      </c>
      <c r="C27" s="425">
        <f>SUM(C25:C26)</f>
        <v>0</v>
      </c>
      <c r="D27" s="425">
        <f>SUM(D25:D26)</f>
        <v>0</v>
      </c>
    </row>
    <row r="28" spans="1:4" ht="15.75">
      <c r="A28" s="426"/>
    </row>
  </sheetData>
  <mergeCells count="9">
    <mergeCell ref="A8:D8"/>
    <mergeCell ref="C12:D12"/>
    <mergeCell ref="C22:D22"/>
    <mergeCell ref="A1:D1"/>
    <mergeCell ref="A2:D2"/>
    <mergeCell ref="A3:D3"/>
    <mergeCell ref="A4:D4"/>
    <mergeCell ref="A5:D5"/>
    <mergeCell ref="A7:D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H22"/>
  <sheetViews>
    <sheetView topLeftCell="A7" workbookViewId="0">
      <selection activeCell="A5" sqref="A5:G5"/>
    </sheetView>
  </sheetViews>
  <sheetFormatPr defaultRowHeight="15"/>
  <cols>
    <col min="1" max="1" width="14.140625" style="413" customWidth="1"/>
    <col min="2" max="2" width="16" style="413" customWidth="1"/>
    <col min="3" max="3" width="16.7109375" style="413" customWidth="1"/>
    <col min="4" max="4" width="17.140625" style="413" customWidth="1"/>
    <col min="5" max="5" width="15.5703125" style="413" customWidth="1"/>
    <col min="6" max="6" width="14.28515625" style="413" customWidth="1"/>
    <col min="7" max="7" width="17.42578125" style="413" customWidth="1"/>
    <col min="8" max="16384" width="9.140625" style="413"/>
  </cols>
  <sheetData>
    <row r="1" spans="1:8" s="372" customFormat="1" ht="15.75" customHeight="1">
      <c r="A1" s="1227" t="s">
        <v>6</v>
      </c>
      <c r="B1" s="1227"/>
      <c r="C1" s="1227"/>
      <c r="D1" s="1227"/>
      <c r="E1" s="1227"/>
      <c r="F1" s="1227"/>
      <c r="G1" s="1227"/>
      <c r="H1" s="390"/>
    </row>
    <row r="2" spans="1:8" s="372" customFormat="1" ht="15.75" customHeight="1">
      <c r="A2" s="1227" t="s">
        <v>484</v>
      </c>
      <c r="B2" s="1227"/>
      <c r="C2" s="1227"/>
      <c r="D2" s="1227"/>
      <c r="E2" s="1227"/>
      <c r="F2" s="1227"/>
      <c r="G2" s="1227"/>
      <c r="H2" s="390"/>
    </row>
    <row r="3" spans="1:8" s="372" customFormat="1" ht="15.75" customHeight="1">
      <c r="A3" s="1227" t="s">
        <v>133</v>
      </c>
      <c r="B3" s="1227"/>
      <c r="C3" s="1227"/>
      <c r="D3" s="1227"/>
      <c r="E3" s="1227"/>
      <c r="F3" s="1227"/>
      <c r="G3" s="1227"/>
      <c r="H3" s="390"/>
    </row>
    <row r="4" spans="1:8" s="373" customFormat="1" ht="16.5" customHeight="1">
      <c r="A4" s="1235" t="s">
        <v>267</v>
      </c>
      <c r="B4" s="1235"/>
      <c r="C4" s="1235"/>
      <c r="D4" s="1235"/>
      <c r="E4" s="1235"/>
      <c r="F4" s="1235"/>
      <c r="G4" s="1235"/>
      <c r="H4" s="391"/>
    </row>
    <row r="5" spans="1:8" s="373" customFormat="1" ht="16.5" customHeight="1">
      <c r="A5" s="1235" t="s">
        <v>134</v>
      </c>
      <c r="B5" s="1235"/>
      <c r="C5" s="1235"/>
      <c r="D5" s="1235"/>
      <c r="E5" s="1235"/>
      <c r="F5" s="1235"/>
      <c r="G5" s="1235"/>
      <c r="H5" s="391"/>
    </row>
    <row r="8" spans="1:8" ht="18.75">
      <c r="A8" s="416"/>
      <c r="B8" s="1274" t="s">
        <v>598</v>
      </c>
      <c r="C8" s="1274"/>
      <c r="D8" s="1274"/>
      <c r="E8" s="1274"/>
      <c r="F8" s="1274"/>
    </row>
    <row r="9" spans="1:8" ht="18.75">
      <c r="A9" s="1273" t="s">
        <v>100</v>
      </c>
      <c r="B9" s="1273"/>
      <c r="C9" s="1273"/>
      <c r="D9" s="1273"/>
      <c r="E9" s="1273"/>
      <c r="F9" s="1273"/>
      <c r="G9" s="1273"/>
    </row>
    <row r="10" spans="1:8" ht="15.75">
      <c r="A10" s="429"/>
    </row>
    <row r="11" spans="1:8" ht="33" customHeight="1">
      <c r="A11" s="1282" t="s">
        <v>101</v>
      </c>
      <c r="B11" s="1282"/>
      <c r="C11" s="1282"/>
      <c r="D11" s="1282"/>
      <c r="E11" s="1282"/>
      <c r="F11" s="1282"/>
      <c r="G11" s="1282"/>
    </row>
    <row r="12" spans="1:8" ht="15.75">
      <c r="A12" s="426"/>
    </row>
    <row r="13" spans="1:8" ht="60">
      <c r="A13" s="430"/>
      <c r="B13" s="542" t="s">
        <v>7</v>
      </c>
      <c r="C13" s="542" t="s">
        <v>599</v>
      </c>
      <c r="D13" s="542" t="s">
        <v>8</v>
      </c>
      <c r="E13" s="542" t="s">
        <v>9</v>
      </c>
      <c r="F13" s="542" t="s">
        <v>600</v>
      </c>
      <c r="G13" s="542" t="s">
        <v>10</v>
      </c>
    </row>
    <row r="14" spans="1:8">
      <c r="A14" s="542">
        <v>1</v>
      </c>
      <c r="B14" s="542">
        <v>2</v>
      </c>
      <c r="C14" s="542">
        <v>3</v>
      </c>
      <c r="D14" s="542">
        <v>4</v>
      </c>
      <c r="E14" s="542">
        <v>5</v>
      </c>
      <c r="F14" s="542">
        <v>6</v>
      </c>
      <c r="G14" s="542">
        <v>7</v>
      </c>
    </row>
    <row r="15" spans="1:8">
      <c r="A15" s="542"/>
      <c r="B15" s="542" t="s">
        <v>593</v>
      </c>
      <c r="C15" s="542" t="s">
        <v>593</v>
      </c>
      <c r="D15" s="1213">
        <v>0</v>
      </c>
      <c r="E15" s="542" t="s">
        <v>593</v>
      </c>
      <c r="F15" s="542" t="s">
        <v>593</v>
      </c>
      <c r="G15" s="542" t="s">
        <v>593</v>
      </c>
    </row>
    <row r="16" spans="1:8" ht="15.75">
      <c r="A16" s="1214"/>
      <c r="B16" s="1218" t="s">
        <v>390</v>
      </c>
      <c r="C16" s="1216"/>
      <c r="D16" s="1217">
        <v>0</v>
      </c>
      <c r="E16" s="1216"/>
      <c r="F16" s="1216"/>
      <c r="G16" s="1216"/>
    </row>
    <row r="17" spans="1:7" ht="15.75">
      <c r="A17" s="1291" t="s">
        <v>601</v>
      </c>
      <c r="B17" s="1291"/>
      <c r="C17" s="1291"/>
      <c r="D17" s="1291"/>
      <c r="E17" s="1291"/>
      <c r="F17" s="1291"/>
      <c r="G17" s="1291"/>
    </row>
    <row r="18" spans="1:7" ht="15.75">
      <c r="A18" s="1292" t="s">
        <v>102</v>
      </c>
      <c r="B18" s="1292"/>
      <c r="C18" s="1292"/>
      <c r="D18" s="1292"/>
      <c r="E18" s="1292"/>
      <c r="F18" s="1292"/>
      <c r="G18" s="1292"/>
    </row>
    <row r="19" spans="1:7" ht="15.75">
      <c r="A19" s="431" t="s">
        <v>602</v>
      </c>
    </row>
    <row r="20" spans="1:7" ht="48" customHeight="1">
      <c r="A20" s="1287" t="s">
        <v>344</v>
      </c>
      <c r="B20" s="1287"/>
      <c r="C20" s="1287"/>
      <c r="D20" s="1288" t="s">
        <v>11</v>
      </c>
      <c r="E20" s="1289"/>
      <c r="F20" s="1289"/>
      <c r="G20" s="1290"/>
    </row>
    <row r="21" spans="1:7" ht="32.25" customHeight="1">
      <c r="A21" s="1276" t="s">
        <v>603</v>
      </c>
      <c r="B21" s="1277"/>
      <c r="C21" s="1278"/>
      <c r="D21" s="1279">
        <v>0</v>
      </c>
      <c r="E21" s="1280"/>
      <c r="F21" s="1280"/>
      <c r="G21" s="1281"/>
    </row>
    <row r="22" spans="1:7" ht="15.75">
      <c r="A22" s="1283" t="s">
        <v>12</v>
      </c>
      <c r="B22" s="1284"/>
      <c r="C22" s="1285"/>
      <c r="D22" s="1286">
        <v>0</v>
      </c>
      <c r="E22" s="1286"/>
      <c r="F22" s="1286"/>
      <c r="G22" s="1286"/>
    </row>
  </sheetData>
  <mergeCells count="16">
    <mergeCell ref="A22:C22"/>
    <mergeCell ref="D22:G22"/>
    <mergeCell ref="B8:F8"/>
    <mergeCell ref="A20:C20"/>
    <mergeCell ref="D20:G20"/>
    <mergeCell ref="A17:G17"/>
    <mergeCell ref="A18:G18"/>
    <mergeCell ref="A1:G1"/>
    <mergeCell ref="A2:G2"/>
    <mergeCell ref="A3:G3"/>
    <mergeCell ref="A4:G4"/>
    <mergeCell ref="A5:G5"/>
    <mergeCell ref="A21:C21"/>
    <mergeCell ref="D21:G21"/>
    <mergeCell ref="A9:G9"/>
    <mergeCell ref="A11:G11"/>
  </mergeCells>
  <phoneticPr fontId="20" type="noConversion"/>
  <pageMargins left="0.7" right="0.7" top="0.75" bottom="0.75" header="0.3" footer="0.3"/>
  <pageSetup paperSize="9" scale="73" orientation="portrait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H22"/>
  <sheetViews>
    <sheetView workbookViewId="0">
      <selection activeCell="A5" sqref="A5:G5"/>
    </sheetView>
  </sheetViews>
  <sheetFormatPr defaultRowHeight="15"/>
  <cols>
    <col min="1" max="1" width="14.140625" style="413" customWidth="1"/>
    <col min="2" max="2" width="16" style="413" customWidth="1"/>
    <col min="3" max="3" width="16.7109375" style="413" customWidth="1"/>
    <col min="4" max="4" width="16.140625" style="413" customWidth="1"/>
    <col min="5" max="5" width="23.140625" style="413" customWidth="1"/>
    <col min="6" max="6" width="14.28515625" style="413" customWidth="1"/>
    <col min="7" max="7" width="25.140625" style="413" customWidth="1"/>
    <col min="8" max="16384" width="9.140625" style="413"/>
  </cols>
  <sheetData>
    <row r="1" spans="1:8" s="372" customFormat="1" ht="15.75" customHeight="1">
      <c r="A1" s="1227" t="s">
        <v>528</v>
      </c>
      <c r="B1" s="1227"/>
      <c r="C1" s="1227"/>
      <c r="D1" s="1227"/>
      <c r="E1" s="1227"/>
      <c r="F1" s="1227"/>
      <c r="G1" s="1227"/>
      <c r="H1" s="390"/>
    </row>
    <row r="2" spans="1:8" s="372" customFormat="1" ht="15.75" customHeight="1">
      <c r="A2" s="1227" t="s">
        <v>266</v>
      </c>
      <c r="B2" s="1227"/>
      <c r="C2" s="1227"/>
      <c r="D2" s="1227"/>
      <c r="E2" s="1227"/>
      <c r="F2" s="1227"/>
      <c r="G2" s="1227"/>
      <c r="H2" s="390"/>
    </row>
    <row r="3" spans="1:8" s="372" customFormat="1" ht="15.75" customHeight="1">
      <c r="A3" s="1227" t="s">
        <v>135</v>
      </c>
      <c r="B3" s="1227"/>
      <c r="C3" s="1227"/>
      <c r="D3" s="1227"/>
      <c r="E3" s="1227"/>
      <c r="F3" s="1227"/>
      <c r="G3" s="1227"/>
      <c r="H3" s="390"/>
    </row>
    <row r="4" spans="1:8" s="373" customFormat="1" ht="16.5" customHeight="1">
      <c r="A4" s="1235" t="s">
        <v>267</v>
      </c>
      <c r="B4" s="1235"/>
      <c r="C4" s="1235"/>
      <c r="D4" s="1235"/>
      <c r="E4" s="1235"/>
      <c r="F4" s="1235"/>
      <c r="G4" s="1235"/>
      <c r="H4" s="391"/>
    </row>
    <row r="5" spans="1:8" s="373" customFormat="1" ht="16.5" customHeight="1">
      <c r="A5" s="1235" t="s">
        <v>134</v>
      </c>
      <c r="B5" s="1235"/>
      <c r="C5" s="1235"/>
      <c r="D5" s="1235"/>
      <c r="E5" s="1235"/>
      <c r="F5" s="1235"/>
      <c r="G5" s="1235"/>
      <c r="H5" s="391"/>
    </row>
    <row r="8" spans="1:8" ht="18.75">
      <c r="A8" s="416"/>
      <c r="B8" s="1274" t="s">
        <v>598</v>
      </c>
      <c r="C8" s="1274"/>
      <c r="D8" s="1274"/>
      <c r="E8" s="1274"/>
      <c r="F8" s="1274"/>
    </row>
    <row r="9" spans="1:8" ht="18.75">
      <c r="A9" s="1273" t="s">
        <v>103</v>
      </c>
      <c r="B9" s="1273"/>
      <c r="C9" s="1273"/>
      <c r="D9" s="1273"/>
      <c r="E9" s="1273"/>
      <c r="F9" s="1273"/>
      <c r="G9" s="1273"/>
    </row>
    <row r="10" spans="1:8" ht="15.75">
      <c r="A10" s="429"/>
    </row>
    <row r="11" spans="1:8" ht="33" customHeight="1">
      <c r="A11" s="1282" t="s">
        <v>104</v>
      </c>
      <c r="B11" s="1282"/>
      <c r="C11" s="1282"/>
      <c r="D11" s="1282"/>
      <c r="E11" s="1282"/>
      <c r="F11" s="1282"/>
      <c r="G11" s="1282"/>
    </row>
    <row r="12" spans="1:8" ht="15.75">
      <c r="A12" s="426"/>
    </row>
    <row r="13" spans="1:8" ht="45">
      <c r="A13" s="430"/>
      <c r="B13" s="542" t="s">
        <v>7</v>
      </c>
      <c r="C13" s="542" t="s">
        <v>599</v>
      </c>
      <c r="D13" s="542" t="s">
        <v>8</v>
      </c>
      <c r="E13" s="542" t="s">
        <v>9</v>
      </c>
      <c r="F13" s="542" t="s">
        <v>600</v>
      </c>
      <c r="G13" s="542" t="s">
        <v>10</v>
      </c>
    </row>
    <row r="14" spans="1:8">
      <c r="A14" s="542">
        <v>1</v>
      </c>
      <c r="B14" s="542">
        <v>2</v>
      </c>
      <c r="C14" s="542">
        <v>3</v>
      </c>
      <c r="D14" s="542">
        <v>4</v>
      </c>
      <c r="E14" s="542">
        <v>5</v>
      </c>
      <c r="F14" s="542">
        <v>6</v>
      </c>
      <c r="G14" s="542">
        <v>7</v>
      </c>
    </row>
    <row r="15" spans="1:8">
      <c r="A15" s="542"/>
      <c r="B15" s="542" t="s">
        <v>593</v>
      </c>
      <c r="C15" s="542" t="s">
        <v>593</v>
      </c>
      <c r="D15" s="1219">
        <v>0</v>
      </c>
      <c r="E15" s="542" t="s">
        <v>593</v>
      </c>
      <c r="F15" s="542" t="s">
        <v>593</v>
      </c>
      <c r="G15" s="542" t="s">
        <v>593</v>
      </c>
    </row>
    <row r="16" spans="1:8" ht="15.75">
      <c r="A16" s="1214"/>
      <c r="B16" s="1215" t="s">
        <v>390</v>
      </c>
      <c r="C16" s="1216"/>
      <c r="D16" s="1217">
        <v>0</v>
      </c>
      <c r="E16" s="1216"/>
      <c r="F16" s="1216"/>
      <c r="G16" s="1216"/>
    </row>
    <row r="17" spans="1:7" ht="15.75">
      <c r="A17" s="1291" t="s">
        <v>601</v>
      </c>
      <c r="B17" s="1291"/>
      <c r="C17" s="1291"/>
      <c r="D17" s="1291"/>
      <c r="E17" s="1291"/>
      <c r="F17" s="1291"/>
      <c r="G17" s="1291"/>
    </row>
    <row r="18" spans="1:7" ht="15.75">
      <c r="A18" s="1292" t="s">
        <v>105</v>
      </c>
      <c r="B18" s="1292"/>
      <c r="C18" s="1292"/>
      <c r="D18" s="1292"/>
      <c r="E18" s="1292"/>
      <c r="F18" s="1292"/>
      <c r="G18" s="1292"/>
    </row>
    <row r="19" spans="1:7" ht="15.75">
      <c r="A19" s="431" t="s">
        <v>602</v>
      </c>
    </row>
    <row r="20" spans="1:7" ht="62.25" customHeight="1">
      <c r="A20" s="1287" t="s">
        <v>344</v>
      </c>
      <c r="B20" s="1287"/>
      <c r="C20" s="1287"/>
      <c r="D20" s="1288" t="s">
        <v>13</v>
      </c>
      <c r="E20" s="1290"/>
      <c r="F20" s="1288" t="s">
        <v>106</v>
      </c>
      <c r="G20" s="1290"/>
    </row>
    <row r="21" spans="1:7" ht="32.25" customHeight="1">
      <c r="A21" s="1276" t="s">
        <v>603</v>
      </c>
      <c r="B21" s="1277"/>
      <c r="C21" s="1278"/>
      <c r="D21" s="1279">
        <v>0</v>
      </c>
      <c r="E21" s="1281"/>
      <c r="F21" s="1279">
        <v>0</v>
      </c>
      <c r="G21" s="1281"/>
    </row>
    <row r="22" spans="1:7" ht="15.75">
      <c r="A22" s="1283" t="s">
        <v>12</v>
      </c>
      <c r="B22" s="1284"/>
      <c r="C22" s="1285"/>
      <c r="D22" s="1293"/>
      <c r="E22" s="1293"/>
      <c r="F22" s="1294"/>
      <c r="G22" s="1294"/>
    </row>
  </sheetData>
  <mergeCells count="19">
    <mergeCell ref="A21:C21"/>
    <mergeCell ref="D21:E21"/>
    <mergeCell ref="F21:G21"/>
    <mergeCell ref="A1:G1"/>
    <mergeCell ref="A2:G2"/>
    <mergeCell ref="A3:G3"/>
    <mergeCell ref="A4:G4"/>
    <mergeCell ref="A22:C22"/>
    <mergeCell ref="D22:E22"/>
    <mergeCell ref="F22:G22"/>
    <mergeCell ref="A20:C20"/>
    <mergeCell ref="D20:E20"/>
    <mergeCell ref="F20:G20"/>
    <mergeCell ref="A18:G18"/>
    <mergeCell ref="B8:F8"/>
    <mergeCell ref="A5:G5"/>
    <mergeCell ref="A9:G9"/>
    <mergeCell ref="A11:G11"/>
    <mergeCell ref="A17:G17"/>
  </mergeCells>
  <phoneticPr fontId="20" type="noConversion"/>
  <pageMargins left="0.7" right="0.7" top="0.75" bottom="0.75" header="0.3" footer="0.3"/>
  <pageSetup paperSize="9" scale="65" orientation="portrait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AL15"/>
  <sheetViews>
    <sheetView tabSelected="1" zoomScale="78" zoomScaleNormal="78" workbookViewId="0">
      <selection activeCell="A5" sqref="A5:H5"/>
    </sheetView>
  </sheetViews>
  <sheetFormatPr defaultRowHeight="18.75"/>
  <cols>
    <col min="1" max="1" width="90.140625" style="12" customWidth="1"/>
    <col min="2" max="2" width="12" style="10" customWidth="1"/>
    <col min="3" max="3" width="10.28515625" style="11" customWidth="1"/>
    <col min="4" max="4" width="9.28515625" style="22" customWidth="1"/>
    <col min="5" max="5" width="9.28515625" style="23" customWidth="1"/>
    <col min="6" max="7" width="18.85546875" style="23" customWidth="1"/>
    <col min="8" max="8" width="18.85546875" style="738" customWidth="1"/>
    <col min="9" max="9" width="9.140625" style="369"/>
    <col min="10" max="38" width="9.140625" style="1"/>
  </cols>
  <sheetData>
    <row r="1" spans="1:38" s="372" customFormat="1" ht="15.75" customHeight="1">
      <c r="A1" s="1227" t="s">
        <v>519</v>
      </c>
      <c r="B1" s="1227"/>
      <c r="C1" s="1227"/>
      <c r="D1" s="1227"/>
      <c r="E1" s="1227"/>
      <c r="F1" s="1227"/>
      <c r="G1" s="1227"/>
      <c r="H1" s="1227"/>
    </row>
    <row r="2" spans="1:38" s="372" customFormat="1" ht="15.75" customHeight="1">
      <c r="A2" s="1227" t="s">
        <v>484</v>
      </c>
      <c r="B2" s="1227"/>
      <c r="C2" s="1227"/>
      <c r="D2" s="1227"/>
      <c r="E2" s="1227"/>
      <c r="F2" s="1227"/>
      <c r="G2" s="1227"/>
      <c r="H2" s="1227"/>
    </row>
    <row r="3" spans="1:38" s="372" customFormat="1" ht="15.75" customHeight="1">
      <c r="A3" s="1227" t="s">
        <v>128</v>
      </c>
      <c r="B3" s="1227"/>
      <c r="C3" s="1227"/>
      <c r="D3" s="1227"/>
      <c r="E3" s="1227"/>
      <c r="F3" s="1227"/>
      <c r="G3" s="1227"/>
      <c r="H3" s="1227"/>
    </row>
    <row r="4" spans="1:38" s="373" customFormat="1" ht="16.5" customHeight="1">
      <c r="A4" s="1235" t="s">
        <v>485</v>
      </c>
      <c r="B4" s="1235"/>
      <c r="C4" s="1235"/>
      <c r="D4" s="1235"/>
      <c r="E4" s="1235"/>
      <c r="F4" s="1235"/>
      <c r="G4" s="1235"/>
      <c r="H4" s="1235"/>
    </row>
    <row r="5" spans="1:38" s="373" customFormat="1" ht="16.5" customHeight="1">
      <c r="A5" s="1235" t="s">
        <v>132</v>
      </c>
      <c r="B5" s="1235"/>
      <c r="C5" s="1235"/>
      <c r="D5" s="1235"/>
      <c r="E5" s="1235"/>
      <c r="F5" s="1235"/>
      <c r="G5" s="1235"/>
      <c r="H5" s="1235"/>
    </row>
    <row r="6" spans="1:38" s="373" customFormat="1" ht="16.5" customHeight="1">
      <c r="A6" s="1295"/>
      <c r="B6" s="1295"/>
      <c r="C6" s="1295"/>
      <c r="D6" s="1295"/>
      <c r="E6" s="1295"/>
      <c r="F6" s="1295"/>
      <c r="G6" s="1295"/>
      <c r="H6" s="1295"/>
    </row>
    <row r="7" spans="1:38" s="373" customFormat="1" ht="16.5" customHeight="1">
      <c r="A7" s="700"/>
      <c r="B7" s="1295"/>
      <c r="C7" s="1295"/>
      <c r="D7" s="1295"/>
      <c r="E7" s="1295"/>
      <c r="F7" s="1295"/>
      <c r="G7" s="1295"/>
      <c r="H7" s="1295"/>
    </row>
    <row r="8" spans="1:38" s="373" customFormat="1" ht="112.5" customHeight="1">
      <c r="A8" s="1296" t="s">
        <v>107</v>
      </c>
      <c r="B8" s="1296"/>
      <c r="C8" s="1296"/>
      <c r="D8" s="1296"/>
      <c r="E8" s="1296"/>
      <c r="F8" s="1296"/>
      <c r="G8" s="1296"/>
      <c r="H8" s="1296"/>
    </row>
    <row r="9" spans="1:38" s="8" customFormat="1">
      <c r="A9" s="701"/>
      <c r="B9" s="376"/>
      <c r="C9" s="376"/>
      <c r="D9" s="376"/>
      <c r="E9" s="376"/>
      <c r="F9" s="376"/>
      <c r="G9" s="376"/>
      <c r="H9" s="702" t="s">
        <v>481</v>
      </c>
    </row>
    <row r="10" spans="1:38" s="54" customFormat="1" ht="54" customHeight="1">
      <c r="A10" s="703" t="s">
        <v>705</v>
      </c>
      <c r="B10" s="704" t="s">
        <v>704</v>
      </c>
      <c r="C10" s="705"/>
      <c r="D10" s="19" t="s">
        <v>629</v>
      </c>
      <c r="E10" s="706" t="s">
        <v>630</v>
      </c>
      <c r="F10" s="707" t="s">
        <v>507</v>
      </c>
      <c r="G10" s="707" t="s">
        <v>507</v>
      </c>
      <c r="H10" s="707" t="s">
        <v>334</v>
      </c>
      <c r="I10" s="369"/>
      <c r="J10" s="53"/>
      <c r="K10" s="1297"/>
      <c r="L10" s="1297"/>
      <c r="M10" s="1297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</row>
    <row r="11" spans="1:38" s="228" customFormat="1" ht="19.5">
      <c r="A11" s="708" t="s">
        <v>638</v>
      </c>
      <c r="B11" s="709"/>
      <c r="C11" s="710"/>
      <c r="D11" s="711"/>
      <c r="E11" s="709"/>
      <c r="F11" s="712">
        <f>+F12+F14</f>
        <v>42670</v>
      </c>
      <c r="G11" s="712">
        <f>+G12+G14</f>
        <v>42670</v>
      </c>
      <c r="H11" s="712">
        <f>+H12+H14</f>
        <v>42670</v>
      </c>
      <c r="I11" s="219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  <c r="AC11" s="227"/>
      <c r="AD11" s="227"/>
      <c r="AE11" s="227"/>
      <c r="AF11" s="227"/>
      <c r="AG11" s="227"/>
      <c r="AH11" s="227"/>
      <c r="AI11" s="227"/>
      <c r="AJ11" s="227"/>
      <c r="AK11" s="227"/>
      <c r="AL11" s="227"/>
    </row>
    <row r="12" spans="1:38" s="255" customFormat="1" ht="19.5">
      <c r="A12" s="713" t="s">
        <v>774</v>
      </c>
      <c r="B12" s="714" t="s">
        <v>482</v>
      </c>
      <c r="C12" s="715" t="s">
        <v>351</v>
      </c>
      <c r="D12" s="716" t="s">
        <v>357</v>
      </c>
      <c r="E12" s="717" t="s">
        <v>357</v>
      </c>
      <c r="F12" s="718">
        <f>+F13</f>
        <v>36000</v>
      </c>
      <c r="G12" s="718">
        <f>+G13</f>
        <v>36000</v>
      </c>
      <c r="H12" s="718">
        <f>+H13</f>
        <v>36000</v>
      </c>
      <c r="I12" s="32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</row>
    <row r="13" spans="1:38" s="255" customFormat="1" ht="37.5">
      <c r="A13" s="719" t="s">
        <v>171</v>
      </c>
      <c r="B13" s="720" t="s">
        <v>482</v>
      </c>
      <c r="C13" s="721" t="s">
        <v>366</v>
      </c>
      <c r="D13" s="722" t="s">
        <v>635</v>
      </c>
      <c r="E13" s="723" t="s">
        <v>647</v>
      </c>
      <c r="F13" s="724">
        <v>36000</v>
      </c>
      <c r="G13" s="725">
        <v>36000</v>
      </c>
      <c r="H13" s="725">
        <v>36000</v>
      </c>
      <c r="I13" s="32"/>
      <c r="J13" s="254"/>
      <c r="K13" s="254"/>
      <c r="L13" s="254"/>
      <c r="M13" s="254"/>
      <c r="N13" s="254"/>
      <c r="O13" s="254"/>
      <c r="P13" s="254"/>
      <c r="Q13" s="254"/>
      <c r="R13" s="254"/>
      <c r="S13" s="254"/>
      <c r="T13" s="254"/>
      <c r="U13" s="254"/>
      <c r="V13" s="254"/>
      <c r="W13" s="254"/>
      <c r="X13" s="254"/>
      <c r="Y13" s="254"/>
      <c r="Z13" s="254"/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</row>
    <row r="14" spans="1:38" s="254" customFormat="1" ht="19.5">
      <c r="A14" s="726" t="s">
        <v>52</v>
      </c>
      <c r="B14" s="727" t="s">
        <v>483</v>
      </c>
      <c r="C14" s="728" t="s">
        <v>351</v>
      </c>
      <c r="D14" s="729" t="s">
        <v>357</v>
      </c>
      <c r="E14" s="730" t="s">
        <v>357</v>
      </c>
      <c r="F14" s="731">
        <f>+F15</f>
        <v>6670</v>
      </c>
      <c r="G14" s="731">
        <f>+G15</f>
        <v>6670</v>
      </c>
      <c r="H14" s="731">
        <f>+H15</f>
        <v>6670</v>
      </c>
      <c r="I14" s="32"/>
    </row>
    <row r="15" spans="1:38" s="254" customFormat="1" ht="37.5">
      <c r="A15" s="732" t="s">
        <v>525</v>
      </c>
      <c r="B15" s="733" t="s">
        <v>483</v>
      </c>
      <c r="C15" s="734" t="s">
        <v>473</v>
      </c>
      <c r="D15" s="735" t="s">
        <v>635</v>
      </c>
      <c r="E15" s="736" t="s">
        <v>647</v>
      </c>
      <c r="F15" s="737">
        <v>6670</v>
      </c>
      <c r="G15" s="737">
        <v>6670</v>
      </c>
      <c r="H15" s="737">
        <v>6670</v>
      </c>
      <c r="I15" s="32"/>
    </row>
  </sheetData>
  <mergeCells count="9">
    <mergeCell ref="B7:H7"/>
    <mergeCell ref="A8:H8"/>
    <mergeCell ref="K10:M10"/>
    <mergeCell ref="A1:H1"/>
    <mergeCell ref="A2:H2"/>
    <mergeCell ref="A3:H3"/>
    <mergeCell ref="A4:H4"/>
    <mergeCell ref="A5:H5"/>
    <mergeCell ref="A6:H6"/>
  </mergeCells>
  <phoneticPr fontId="20" type="noConversion"/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22</vt:i4>
      </vt:variant>
    </vt:vector>
  </HeadingPairs>
  <TitlesOfParts>
    <vt:vector size="40" baseType="lpstr">
      <vt:lpstr>прил1</vt:lpstr>
      <vt:lpstr>прил2</vt:lpstr>
      <vt:lpstr>прил3</vt:lpstr>
      <vt:lpstr>прил4</vt:lpstr>
      <vt:lpstr>прил5</vt:lpstr>
      <vt:lpstr>прил6</vt:lpstr>
      <vt:lpstr>прил7</vt:lpstr>
      <vt:lpstr>прил8</vt:lpstr>
      <vt:lpstr>прил9</vt:lpstr>
      <vt:lpstr>Стар8</vt:lpstr>
      <vt:lpstr>прил10</vt:lpstr>
      <vt:lpstr>Прил11</vt:lpstr>
      <vt:lpstr>Прил12</vt:lpstr>
      <vt:lpstr>прил13</vt:lpstr>
      <vt:lpstr>прил14</vt:lpstr>
      <vt:lpstr>прил15</vt:lpstr>
      <vt:lpstr>прил16</vt:lpstr>
      <vt:lpstr>прил17</vt:lpstr>
      <vt:lpstr>прил10!Заголовки_для_печати</vt:lpstr>
      <vt:lpstr>Прил11!Заголовки_для_печати</vt:lpstr>
      <vt:lpstr>Прил12!Заголовки_для_печати</vt:lpstr>
      <vt:lpstr>прил3!Заголовки_для_печати</vt:lpstr>
      <vt:lpstr>прил5!Заголовки_для_печати</vt:lpstr>
      <vt:lpstr>прил6!Заголовки_для_печати</vt:lpstr>
      <vt:lpstr>прил7!Заголовки_для_печати</vt:lpstr>
      <vt:lpstr>прил8!Заголовки_для_печати</vt:lpstr>
      <vt:lpstr>прил9!Заголовки_для_печати</vt:lpstr>
      <vt:lpstr>Стар8!Заголовки_для_печати</vt:lpstr>
      <vt:lpstr>прил1!Область_печати</vt:lpstr>
      <vt:lpstr>прил10!Область_печати</vt:lpstr>
      <vt:lpstr>Прил11!Область_печати</vt:lpstr>
      <vt:lpstr>Прил12!Область_печати</vt:lpstr>
      <vt:lpstr>прил2!Область_печати</vt:lpstr>
      <vt:lpstr>прил3!Область_печати</vt:lpstr>
      <vt:lpstr>прил5!Область_печати</vt:lpstr>
      <vt:lpstr>прил6!Область_печати</vt:lpstr>
      <vt:lpstr>прил7!Область_печати</vt:lpstr>
      <vt:lpstr>прил8!Область_печати</vt:lpstr>
      <vt:lpstr>прил9!Область_печати</vt:lpstr>
      <vt:lpstr>Стар8!Область_печати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2020-11-12T09:12:19Z</cp:lastPrinted>
  <dcterms:created xsi:type="dcterms:W3CDTF">2014-10-25T07:35:49Z</dcterms:created>
  <dcterms:modified xsi:type="dcterms:W3CDTF">2020-11-12T09:18:30Z</dcterms:modified>
</cp:coreProperties>
</file>